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oupis" sheetId="1" r:id="rId1"/>
    <sheet name="rekapitulace" sheetId="2" r:id="rId2"/>
    <sheet name="příjmy 2014" sheetId="3" r:id="rId3"/>
    <sheet name="mzdy" sheetId="4" r:id="rId4"/>
    <sheet name="velké opravy" sheetId="5" r:id="rId5"/>
    <sheet name="transfery" sheetId="6" r:id="rId6"/>
    <sheet name="sportovní zařízení" sheetId="7" r:id="rId7"/>
    <sheet name="členské přísp." sheetId="8" r:id="rId8"/>
    <sheet name="OVS" sheetId="9" r:id="rId9"/>
    <sheet name="PO" sheetId="10" r:id="rId10"/>
    <sheet name="PO školy" sheetId="11" r:id="rId11"/>
    <sheet name="plány rozvoje" sheetId="12" r:id="rId12"/>
    <sheet name="soc.fondy" sheetId="13" r:id="rId13"/>
    <sheet name="financování" sheetId="14" r:id="rId14"/>
  </sheets>
  <externalReferences>
    <externalReference r:id="rId17"/>
  </externalReferences>
  <definedNames>
    <definedName name="_xlnm.Print_Titles" localSheetId="7">'členské přísp.'!$1:$1</definedName>
    <definedName name="_xlnm.Print_Titles" localSheetId="3">'mzdy'!$1:$1</definedName>
    <definedName name="_xlnm.Print_Titles" localSheetId="8">'OVS'!$1:$1</definedName>
    <definedName name="_xlnm.Print_Titles" localSheetId="9">'PO'!$1:$1</definedName>
    <definedName name="_xlnm.Print_Titles" localSheetId="2">'příjmy 2014'!$1:$1</definedName>
    <definedName name="_xlnm.Print_Titles" localSheetId="5">'transfery'!$1:$1</definedName>
    <definedName name="_xlnm.Print_Titles" localSheetId="4">'velké opravy'!$1:$1</definedName>
    <definedName name="_xlnm.Print_Area" localSheetId="13">'financování'!$A$1:$E$35</definedName>
    <definedName name="_xlnm.Print_Area" localSheetId="3">'mzdy'!$A$1:$H$109</definedName>
    <definedName name="_xlnm.Print_Area" localSheetId="8">'OVS'!$A$1:$H$107</definedName>
    <definedName name="_xlnm.Print_Area" localSheetId="10">'PO školy'!$A$1:$G$40</definedName>
    <definedName name="_xlnm.Print_Area" localSheetId="2">'příjmy 2014'!$A$1:$E$187</definedName>
    <definedName name="_xlnm.Print_Area" localSheetId="1">'rekapitulace'!$B$1:$J$54</definedName>
    <definedName name="_xlnm.Print_Area" localSheetId="12">'soc.fondy'!$A$1:$F$33</definedName>
    <definedName name="_xlnm.Print_Area" localSheetId="0">'Soupis'!$A$1:$B$52</definedName>
    <definedName name="_xlnm.Print_Area" localSheetId="5">'transfery'!$A$1:$H$704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<sst xmlns="http://schemas.openxmlformats.org/spreadsheetml/2006/main" count="3388" uniqueCount="1340">
  <si>
    <t xml:space="preserve">ÚZ 331,335 13233 </t>
  </si>
  <si>
    <t>ČR volby do zastupitelstev obcí a PČR</t>
  </si>
  <si>
    <t xml:space="preserve">ÚZ 98187 </t>
  </si>
  <si>
    <t>MMR ČR na projekt "Příprava integrované strategie pro ITI - Olomoucká aglomerace", fond 99</t>
  </si>
  <si>
    <t xml:space="preserve">ÚZ 371,375 17009 </t>
  </si>
  <si>
    <t>CELKEM  Mezisoučet - přijaté dotace</t>
  </si>
  <si>
    <t>CELKEM MZDY - ODBOR SPRÁVY                                                        (OD 3.9.2014 - ODBOR KANCELÁŘ TAJEMNÍKA)</t>
  </si>
  <si>
    <t>ARRIVA MORAVA, a.s. OVS org. 2672</t>
  </si>
  <si>
    <t>CELKEM OVS ODBOR SPRÁVY                                                              (OD 3.9.2014 - ODBOR KANCELÁŘ TAJEMNÍKA)</t>
  </si>
  <si>
    <t>SNO,a.s. OVS org. 1670 obstarávání správy nemovitostí</t>
  </si>
  <si>
    <t>REKAPITULACE:</t>
  </si>
  <si>
    <t>TSMO, a. s. Olomouc</t>
  </si>
  <si>
    <t>Dopravní obslužnost celkem</t>
  </si>
  <si>
    <t xml:space="preserve"> - DPMO, a. s.</t>
  </si>
  <si>
    <t xml:space="preserve"> - ARRIVA MORAVA, a.s.</t>
  </si>
  <si>
    <t xml:space="preserve"> - ostatní</t>
  </si>
  <si>
    <t>FLORA, a, s, Olomouc</t>
  </si>
  <si>
    <t>Správa nemovitostí Olomouc, a. s.</t>
  </si>
  <si>
    <t>CELKEM OBJEDNÁVKY VEŘEJNÝCH SLUŽEB</t>
  </si>
  <si>
    <t>CELKEM 3745</t>
  </si>
  <si>
    <t>CELKEM ODBOR INVESTIC</t>
  </si>
  <si>
    <t xml:space="preserve">ODBOR MAJETKOPRÁVNÍ </t>
  </si>
  <si>
    <t>údržba 50 studní</t>
  </si>
  <si>
    <t>odvodnění pozemků, otevřené odpady (dle požadavků KMČ)</t>
  </si>
  <si>
    <t>údržba Hamerského náhonu, údržba odpadu a odtoku v Týnečku a Neředíně,  rybníky Kopeček, nádrž Radíkov a Droždín, odbahnění hasičské nádrže Droždín</t>
  </si>
  <si>
    <t xml:space="preserve">CELKEM ODBOR MAJETKOPRÁVNÍ </t>
  </si>
  <si>
    <t>Oprava střechy skladu ul. Nešporova</t>
  </si>
  <si>
    <t>CELKEM VELKÉ OPRAVY MMOL</t>
  </si>
  <si>
    <t>MZDY - ODBOR SPRÁVY  (OD 3.9.2014 - ODBOR KANCELÁŘ TAJEMNÍKA)</t>
  </si>
  <si>
    <t>5019-Ostatní platy</t>
  </si>
  <si>
    <t>především refundace mezd</t>
  </si>
  <si>
    <t>5021-Ostatní osobní výdaje</t>
  </si>
  <si>
    <t>odměny členům výboru zastupitelstev a komisí rad obcí a krajů</t>
  </si>
  <si>
    <t>5023-Odměny členů zastupitelstev obcí a krajů</t>
  </si>
  <si>
    <t>odměny čl. zastupitelstev obcí a krajů (vč. uvol. zastup.)</t>
  </si>
  <si>
    <t>5031-Povinné pojistné na sociální zabezpečení a příspěvek na státní politiku zaměstnanosti</t>
  </si>
  <si>
    <t>povinný odvod 25%</t>
  </si>
  <si>
    <t>5032-Povinné pojistné na veřejné zdravotní pojištění</t>
  </si>
  <si>
    <t>povinný odvod 9%</t>
  </si>
  <si>
    <t>5038-Povinné pojistné na úrazové pojištění</t>
  </si>
  <si>
    <t>4,2 promile z pol. ze základu pro soc poj.</t>
  </si>
  <si>
    <t>5424-Náhrady mezd v době nemoci</t>
  </si>
  <si>
    <t>5011-Platy zaměstnanců v pracovním poměru</t>
  </si>
  <si>
    <t>ÚZ 00501, org. 2490 Europe Direct - prostředky EU pro Vlastivědné muzeum Šumperk, Městskou knihovnu Lipník n. Bečvou, Městské kulturní zařízení Uničov, Městské kulturní zařízení p. o. Šternberk, Městská knihovna Hranice, Kulturní a informační služby města</t>
  </si>
  <si>
    <t>5331-Neinv. příspěvky zřízeným PO</t>
  </si>
  <si>
    <t>§</t>
  </si>
  <si>
    <t>5212-Neinv. transfery nefin. podnik. subjektům-FO</t>
  </si>
  <si>
    <t>5213-Neinv. transfery nefin. podnik. subjektům-PO</t>
  </si>
  <si>
    <t>ÚZ 00501, org. 2490 Europe Direct - prostředky EU pro Jesenickou rozvojovou, o. p. s., fond 23</t>
  </si>
  <si>
    <t>5321-Neinvestiční transfery obcím</t>
  </si>
  <si>
    <t>ÚZ 00501, org. 6005, ZJ 026, Europe Direct - prostředky EU pro město Štíty, fond 23</t>
  </si>
  <si>
    <t>ÚZ 00501, org. 3001 Europe Direct - prostředky EU pro město Litovel, fond 23</t>
  </si>
  <si>
    <t>ÚZ 00501, org. 5033, ZJ 026 Europe Direct - prostředky EU pro městys Hustopeče nad Bečvou, fond 23</t>
  </si>
  <si>
    <t>ÚZ 00501, org. 2490 Europe Direct, Zábřežská kulturní, s. r. o.</t>
  </si>
  <si>
    <t>ODBOR ŠKOLSTVÍ</t>
  </si>
  <si>
    <t>PŘÍSPĚVKY - celková položka - neinv. přísp. MŠ jiných zřizovatelů</t>
  </si>
  <si>
    <t>Církevní mateřská škola Ovečka - příspěvek na provoz</t>
  </si>
  <si>
    <t>Zdravá anglická mateřská škola, s. r. o.</t>
  </si>
  <si>
    <t>5333-Neinvestiční transfery školským právnickým osobám zřízeným státem, kraji a obcemi</t>
  </si>
  <si>
    <t>MŠ UP Olomouc, š.p.o., Šmeralova 10</t>
  </si>
  <si>
    <t xml:space="preserve">MŠ Sluníčko, o. p. s. </t>
  </si>
  <si>
    <t>MŠ jazyková a umělecká, Petelinova, Ol.</t>
  </si>
  <si>
    <t>MŠ 1. olomoucká sportovní s. r. o. - neinv. přísp. MŠ jiných zřizovatelů</t>
  </si>
  <si>
    <t>ZŠ sv. Voršily v Olomouci</t>
  </si>
  <si>
    <t>Česko Britská Mezinárodní škola a Mateřská škola s. r. o., Olomouc - projekt Cambridge International School</t>
  </si>
  <si>
    <t>3114-Speciální základní školy</t>
  </si>
  <si>
    <t>SŠ, ZŠ a MŠ pro sluchově postižené Ol.</t>
  </si>
  <si>
    <t>ZŠ a SŠ CREDO Olomouc, o.p.s.</t>
  </si>
  <si>
    <t>CELKEM 3114</t>
  </si>
  <si>
    <t>3121-Gymnázia</t>
  </si>
  <si>
    <t>Gymnázium Olomouc - Hejčín</t>
  </si>
  <si>
    <t>Střední škola logistiky a chemie, Olomouc</t>
  </si>
  <si>
    <t>CELKEM 3121</t>
  </si>
  <si>
    <t>3122-Střední odborné školy</t>
  </si>
  <si>
    <t>Obchodní akademie Olomouc</t>
  </si>
  <si>
    <t>Střední škola polygrafická, Olomouc</t>
  </si>
  <si>
    <t>CELKEM 3122</t>
  </si>
  <si>
    <t>3231-Základní umělecké školy</t>
  </si>
  <si>
    <t>Základní umělecká škola Miloslava Stibora</t>
  </si>
  <si>
    <t>CELKEM 3231</t>
  </si>
  <si>
    <t xml:space="preserve">Moravská vysoká škola </t>
  </si>
  <si>
    <t>Klub sportovního tance QUICK Ol.</t>
  </si>
  <si>
    <t>Baletní studio při MDO Ol.</t>
  </si>
  <si>
    <t>Taneční klub Olymp Ol.</t>
  </si>
  <si>
    <t>Taneční skupina RYTMUS Ol.</t>
  </si>
  <si>
    <t>TARANTELA - Square and Round Dance Club</t>
  </si>
  <si>
    <t>Josef Majer, Hraniční 23, Olomouc</t>
  </si>
  <si>
    <t>KSPS Collegium vocale Olomouc</t>
  </si>
  <si>
    <t>CARITAS - Vyšší odborná škola sociální Olomouc</t>
  </si>
  <si>
    <t>Jan Jílek - JF Show agency Olomouc</t>
  </si>
  <si>
    <t>M plus Olomouc</t>
  </si>
  <si>
    <t>Mláďata plus Olomouc</t>
  </si>
  <si>
    <t>Olomoucká paleta</t>
  </si>
  <si>
    <t>Náboženská obec Církve československé husitské v Ol. - Hodolanech</t>
  </si>
  <si>
    <t>Sbor církve bratrské v Olomouci</t>
  </si>
  <si>
    <t>Sbor Bratrské jednoty baptistů v Olomouci</t>
  </si>
  <si>
    <t>Římskokatolická farnost sv. Václava Olomouc</t>
  </si>
  <si>
    <t>PŘÍSPĚVKY - celková položka - transfery do 5.000,- Kč</t>
  </si>
  <si>
    <t>5331-Neinvestiční příspěvky zřízeným PO</t>
  </si>
  <si>
    <t xml:space="preserve">odbor koncepce a rozvoje - komplexní materiál týkající se odvodnění města, odkanalizování a zásobování města vodou včetně technicko-ekonomického vyhodnocení, kdy všechny tyto koncepční materiály spolu souvisí, dle SOD uzavřené v roce 2012 probíhají dílčí </t>
  </si>
  <si>
    <t>CELKEM ODBOR MAJETKOPRÁVNÍ</t>
  </si>
  <si>
    <t>3729-Ostatní nakládání s odpady</t>
  </si>
  <si>
    <t>CELKEM 3729</t>
  </si>
  <si>
    <t>5512-Požární ochrana - dobrovolná část</t>
  </si>
  <si>
    <t>CELKEM 5512</t>
  </si>
  <si>
    <t>opravy, údržba a provoz fontán - Venuše, Theimerova, Sv. J. Sarkandera</t>
  </si>
  <si>
    <t>provoz  historických kašen, utěsnění vany kašny Merkura, drobné opravy a havárie dle požad. KMČ (sousoší anděla a poutníka Chválkovice, kamenný kříž Klášterní Hradisko, kaple Lazce, sloup Trojice Černovír)</t>
  </si>
  <si>
    <t>Klub sportovních potápěčů Olomouc-celoroční sportovní a výcviková činnost</t>
  </si>
  <si>
    <t>KARATE CLUB MABU-DO Olomouc</t>
  </si>
  <si>
    <t>Kanoistický klub Olomouc-celoroční podpora činnosti klubu</t>
  </si>
  <si>
    <t>JUDO KLUB Olomouc</t>
  </si>
  <si>
    <t xml:space="preserve">Hanácký kuželkářský klub </t>
  </si>
  <si>
    <t>GOLF CLUB Olomouc-podpora celoroční sportovní činnosti</t>
  </si>
  <si>
    <t>FK Nemilany</t>
  </si>
  <si>
    <t>Figure skating club Olomouc-zabezpečení sportovní přípravy závodníků krasobruslařského klubu FSC Olomouc</t>
  </si>
  <si>
    <t xml:space="preserve">FBS Olomouc </t>
  </si>
  <si>
    <t>FBK Olomouc</t>
  </si>
  <si>
    <t>ČLTK 1928 Olomouc-rozvoj tenisu ve městě Olomouci</t>
  </si>
  <si>
    <t>CYKLO 2000 Kaňkovský-celoroční činnost mládežnického oddílu</t>
  </si>
  <si>
    <t>COMBAT ELEMENTS</t>
  </si>
  <si>
    <t xml:space="preserve">Box klub Gambare-podpora a rozšíření celoroční sportovní činnosti </t>
  </si>
  <si>
    <t>Bojové sporty Olomouc-příspěvek na činnost</t>
  </si>
  <si>
    <t>Basketbal Olomouc s.r.o.</t>
  </si>
  <si>
    <t>1. FC Olomouc</t>
  </si>
  <si>
    <t>PŘÍSPĚVKY granty v oblasti sportu a tělovýchovy</t>
  </si>
  <si>
    <t>Moravské sdružení tradičního Kung Fu Lok Yiu Wing Chun</t>
  </si>
  <si>
    <t>Centrum pohybu</t>
  </si>
  <si>
    <t>SOHO Olomoučtí kohouti</t>
  </si>
  <si>
    <t>Ski team Hrubá Voda</t>
  </si>
  <si>
    <t>Sport Alternative</t>
  </si>
  <si>
    <t>ÚAMK-AMK Bike Racing Team Olomouc</t>
  </si>
  <si>
    <t>JIMM - basketbalové centrum mládeže</t>
  </si>
  <si>
    <t>Basket klub Olomouc</t>
  </si>
  <si>
    <t xml:space="preserve">DECARO RMG, s. r. o. </t>
  </si>
  <si>
    <t>Lion sport, s. r. o.</t>
  </si>
  <si>
    <t xml:space="preserve">PH SPORT &amp; MARKETING, s. r. o. </t>
  </si>
  <si>
    <t>Slobodan Rusko</t>
  </si>
  <si>
    <t>Jan Jílek - JF Show agency</t>
  </si>
  <si>
    <t>TJ Sokol Slavonín - 20 tis. Kč částečná úhrada mezd správce</t>
  </si>
  <si>
    <t>org. 250  Kostel Panny Marie Sněžné</t>
  </si>
  <si>
    <t>org. 250  Římskokatolická farnost sv. Michala - Chrám sv. Michala + Sarkandrova kaple</t>
  </si>
  <si>
    <t>org. 250  Chrám sv. Mořice + Sloup Nejsvětější Trojice</t>
  </si>
  <si>
    <t>org. 250  Římskokatolická farnost sv. Václava - Katedrála sv. Václava</t>
  </si>
  <si>
    <t>org. 250  PŘÍSPĚVKY zpřístupnění kostelů v turistické sezóně</t>
  </si>
  <si>
    <t>org. 250  Dominikánský kostel</t>
  </si>
  <si>
    <t>org. 250  Římskokatolická farnost Sv. Kopeček - Bazilika Navštívení Panny Marie</t>
  </si>
  <si>
    <t xml:space="preserve">org. 251 PEŘEJ tours s. r. o. </t>
  </si>
  <si>
    <t>org. 251 Výstaviště FLORA Olomouc, a.s.</t>
  </si>
  <si>
    <t>org. 251 DESMOS REAL s.r.o.</t>
  </si>
  <si>
    <t>org. 251 České dráhy, a.s.</t>
  </si>
  <si>
    <t xml:space="preserve">org. 251  PŘÍSPĚVKY v oblasti CR </t>
  </si>
  <si>
    <t>org. 251 Matice svatokopecká</t>
  </si>
  <si>
    <t>5229-Ostatní neinvestiční transfery neziskovým a podobným organizacím</t>
  </si>
  <si>
    <t>org. 251 Pevnostní město Olomouc</t>
  </si>
  <si>
    <t xml:space="preserve">org. 251 Fort Radíkov </t>
  </si>
  <si>
    <t>CELKEM 4342</t>
  </si>
  <si>
    <t>4374-Azylové domy, nízkoprahová denní centra a noclehárny</t>
  </si>
  <si>
    <t>14- odbor školství</t>
  </si>
  <si>
    <t>16-odbor sociálních věcí</t>
  </si>
  <si>
    <t>19-odbor správy (zrušení k 2.9.2014)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</si>
  <si>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</si>
  <si>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</si>
  <si>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</si>
  <si>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</si>
  <si>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</si>
  <si>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ODBORY -  PROVOZNÍ VÝDAJE</t>
  </si>
  <si>
    <t>mzdy MMOl + MP</t>
  </si>
  <si>
    <t>velké opravy</t>
  </si>
  <si>
    <t>neinvestiční příspěvky a granty</t>
  </si>
  <si>
    <t>provoz vlastních sportovních  zařízení</t>
  </si>
  <si>
    <t>členské příspěvky</t>
  </si>
  <si>
    <t>objednávky veřejných služeb</t>
  </si>
  <si>
    <t>plány rozvoje nad 1 mil. Kč</t>
  </si>
  <si>
    <t>příspěvkové organizace - školské subjekty</t>
  </si>
  <si>
    <t>příspěvkové organizace</t>
  </si>
  <si>
    <t>Jiří Šindler - kabinet TV pro ZŠ, Pasteurova 2</t>
  </si>
  <si>
    <t xml:space="preserve">SK Nové Sady </t>
  </si>
  <si>
    <t>Bojové sporty Olomouc</t>
  </si>
  <si>
    <t>Okresní rada Asociace školních sportovních klubů Olomouc</t>
  </si>
  <si>
    <t>Bc. Jana Kvapilová, Rooseveltova 123, Olomouc</t>
  </si>
  <si>
    <t>OSK Klubko</t>
  </si>
  <si>
    <t>SK Olomouc Sigma MŽ</t>
  </si>
  <si>
    <t>Lanové centrum PROUD Olomouc</t>
  </si>
  <si>
    <t>Kulový blesk</t>
  </si>
  <si>
    <t>SK SKIVELO Neslyšících</t>
  </si>
  <si>
    <t>TJ Sokol Olomouc - Slavonín</t>
  </si>
  <si>
    <t xml:space="preserve">Jiří Forýtek, f. o. </t>
  </si>
  <si>
    <t>Dům dětí a mládeže Olomouc, tř. 17. listopadu</t>
  </si>
  <si>
    <t>Nadace Malý Noe Olomouc</t>
  </si>
  <si>
    <t>Centrum pro dětský sluch Tamtam, o. p. s.  (dříve Federace rodičů a přátel sluch. postiž.)</t>
  </si>
  <si>
    <t xml:space="preserve">DC 90, o. p. s. </t>
  </si>
  <si>
    <t xml:space="preserve">Dílny DC 90, o. p. s. </t>
  </si>
  <si>
    <t>JITRO Olomouc, o. p. s.  (dříve - Jitro - sdružení rodičů a přátel postiž. dětí, o. s.)</t>
  </si>
  <si>
    <t xml:space="preserve">Společnost Podané ruce, o. p. s. </t>
  </si>
  <si>
    <t xml:space="preserve">Pamatováček, o. p. s. </t>
  </si>
  <si>
    <t xml:space="preserve">Mana, o. p. s. </t>
  </si>
  <si>
    <t>Charita Olomouc - příspěvek - Nízkoprahové denní centrum</t>
  </si>
  <si>
    <t>CELKEM ODBOR SOCIÁLNÍCH VĚCÍ</t>
  </si>
  <si>
    <t>ODBOR ŽIVOTNÍHO PROSTŘEDÍ</t>
  </si>
  <si>
    <t>1039-Ostatní záležitosti lesního hospodářství</t>
  </si>
  <si>
    <t>ÚZ 29008 MZe ČR na činnost odborného les. hospodáře</t>
  </si>
  <si>
    <t>ÚZ 29008 MZe ČR na činnost OLH</t>
  </si>
  <si>
    <t>ÚZ 29004 MZe ČR na výsadbu minim. podílu melior. a zpev. dřevin</t>
  </si>
  <si>
    <t>ÚZ 29008 MZe ČR na činnost odborného lesního hospodáře</t>
  </si>
  <si>
    <t>CELKEM 1039</t>
  </si>
  <si>
    <t>TSMO,a.s.</t>
  </si>
  <si>
    <t>3792-Ekologická výchova a osvěta</t>
  </si>
  <si>
    <t xml:space="preserve">Sluňákov, o. p. s. - příspěvek na činnost - ekologická výchova osvěta, enviromentální vzdělávání </t>
  </si>
  <si>
    <t>ČRS MO Olomouc</t>
  </si>
  <si>
    <t>TYTO - občanské sdružení pro ochranu přírody a krajiny</t>
  </si>
  <si>
    <t xml:space="preserve">Dům dětí a mládeže Olomouc </t>
  </si>
  <si>
    <t xml:space="preserve">SENIOR - ACTIVITY </t>
  </si>
  <si>
    <t>Sdružení pro Holický les</t>
  </si>
  <si>
    <t>Český svaz včelařů ZO Olomouc</t>
  </si>
  <si>
    <t>Malá liška - klub přátel přírody Olomouc</t>
  </si>
  <si>
    <t>Sagittaria - Sdružení pro ochranu přírody střední Moravy v Ol.</t>
  </si>
  <si>
    <t>VIADUA - sdružení pro ochranu a obnovu přírody a krajiny</t>
  </si>
  <si>
    <t>CELKEM 3792</t>
  </si>
  <si>
    <t>Mgr. David Záleský - Hanácké farmářské dny</t>
  </si>
  <si>
    <t>PŘÍSPĚVKY - celková položka - oblast tvorby a ochrany ŽP</t>
  </si>
  <si>
    <t>ODBOR MAJETKOPRÁVNÍ</t>
  </si>
  <si>
    <t>Bartoň a a Partner, s. r. o. - příspěvek na provoz WC Pavelčákova ul.</t>
  </si>
  <si>
    <t>ODBOR OCHRANY</t>
  </si>
  <si>
    <t>org. 300 Sbor dobrovolných hasičů Olomouc - Chomoutov</t>
  </si>
  <si>
    <t>org. 300 Sbor dobrovolných hasičů Olomouc - Holice</t>
  </si>
  <si>
    <t>5511-Požární ochrana - profesionální část</t>
  </si>
  <si>
    <t>Hasičský záchranný sbor Olomouckého kraje</t>
  </si>
  <si>
    <t>CELKEM 5511</t>
  </si>
  <si>
    <t>Sbor dobrovolných hasičů Olomouc - Černovír</t>
  </si>
  <si>
    <t>SH ČMS Hanácký okrsek</t>
  </si>
  <si>
    <t>Sbor dobrovolných hasičů Olomouc - město</t>
  </si>
  <si>
    <t>Sbor dobrovolných hasičů Olomouc - Holice</t>
  </si>
  <si>
    <t>Sbor dobrovolných hasičů Lošov</t>
  </si>
  <si>
    <t>Sbor dobrovolných hasičů Olomouc - Chomoutov</t>
  </si>
  <si>
    <t>ODBOR STAVEBNÍ</t>
  </si>
  <si>
    <t>ÚZ 34054 MK ČR na "Program regenerace MPR  a MPZ"</t>
  </si>
  <si>
    <t>ÚZ 34054 MK ČR na "Program regenerace MPR a MPZ"</t>
  </si>
  <si>
    <t>ODBOR KANCELÁŘ PRIMÁTORA</t>
  </si>
  <si>
    <t>CHARITA ČR - veř. sbírka pro rodiny padlých výsadkářů v Afganistánu</t>
  </si>
  <si>
    <t xml:space="preserve">CELKEM NEINVESTIČNÍ PŘÍSPĚVKY A GRANTY </t>
  </si>
  <si>
    <t>Asociace veřejných zakázek- příspěvek na členství JUDr. Vačkářové v asociaci.</t>
  </si>
  <si>
    <t>Asociace měst pro cyklisty - podpora rozvoje cykloturistiky</t>
  </si>
  <si>
    <t>IP příspěvek města do regionálního fondu pro přípravu projektů</t>
  </si>
  <si>
    <t>5329-Ostatní neinvestiční transfery veřejným rozpočtům územní úrovně</t>
  </si>
  <si>
    <t>IP: přísp. Sdružení obcí Střední Moravy 4,- Kč na obyvatele,  ZP 026</t>
  </si>
  <si>
    <t>členské příspěvky v odborných asociacích a společnostech pro pracovníky vysílané zaměstnavatelem</t>
  </si>
  <si>
    <t>ODBOR DOPRAVY</t>
  </si>
  <si>
    <t>členský příspěvek Sdružení správců komunikací</t>
  </si>
  <si>
    <t>členský příspěvek Asociace turistických informačních center - 4 tis., Cyklisté vítání - 2 tis.</t>
  </si>
  <si>
    <t>Sdružení CR  Střední  Moravy - členský příspěvek</t>
  </si>
  <si>
    <t>Projekt Mozart Way</t>
  </si>
  <si>
    <t>Sdružení historických sídel</t>
  </si>
  <si>
    <t>České dědictví UNESCO</t>
  </si>
  <si>
    <t>Svaz měst a obcí - členský příspěvek</t>
  </si>
  <si>
    <t>roční poplatek Asociace poskytovatelů sociálních služeb ČR</t>
  </si>
  <si>
    <t>členský příspěvek Sdružení azylových domů</t>
  </si>
  <si>
    <t>IP: čl. příspěvek ve Sdružení obcí vodovod Pomoraví ZP 026 (ZBÚ)</t>
  </si>
  <si>
    <t>ODBOR EVROPSKÝCH PROJEKTŮ</t>
  </si>
  <si>
    <t>členský příspěvek OK4EU - sdružení právnických osob - zastupování zájmu regionu v institucích EU</t>
  </si>
  <si>
    <t xml:space="preserve">CELKEM ČLENSKÉ PŘÍSPĚVKY </t>
  </si>
  <si>
    <t xml:space="preserve">Lesní cesta na Bahně </t>
  </si>
  <si>
    <t>2399-Ostatní záležitosti vodního hospodářství</t>
  </si>
  <si>
    <t>Demolice malé vodní elektrárny</t>
  </si>
  <si>
    <t>CELKEM 2399</t>
  </si>
  <si>
    <t>Socha Svatého Floriána</t>
  </si>
  <si>
    <t>Jihoslovanské mauzoleum - náklad na PD</t>
  </si>
  <si>
    <t>Obnova zeleně ústředního hřbitova v Olomouci - dotovaná akce - následná péče - náklad na PD,  fond 15</t>
  </si>
  <si>
    <t>náklad na zjištění nákladů ekologické zátěže</t>
  </si>
  <si>
    <t>Svatý Kopeček - oprava opěrné zdi a schodů u hospice, náklad na PD</t>
  </si>
  <si>
    <t>opravy komunikací a chodníků, cyklostezky</t>
  </si>
  <si>
    <t>ÚZ 14336 MV ČR na rozvoj města - opravy komunikací a chodníků</t>
  </si>
  <si>
    <t>podzemní parkoviště, schodiště, výtahy, výměna podlah, řešení zatékání</t>
  </si>
  <si>
    <t>Divadlo Konvikt (od r. 2014 nově DW7) - 1.200 tis. Kč Divadelní FLORA, 200 tis. Kč provozní náklady</t>
  </si>
  <si>
    <t>Musica Viva - Festival duchovní hudby</t>
  </si>
  <si>
    <t>Agentura Lafayette</t>
  </si>
  <si>
    <t>Židovská obec Olomouc</t>
  </si>
  <si>
    <t>Burian a Tichák, s.r.o.</t>
  </si>
  <si>
    <t xml:space="preserve">Detour Productions </t>
  </si>
  <si>
    <t>Dům dětí a mládeže Olomouc</t>
  </si>
  <si>
    <t>Galerie Anděl - Ivana Šmídová</t>
  </si>
  <si>
    <t xml:space="preserve">Hanácká hratva </t>
  </si>
  <si>
    <t>Hudebně-dramatické studio při Moravském divadle Ol.</t>
  </si>
  <si>
    <t>Hudební institut</t>
  </si>
  <si>
    <t>Klub sportovního tance QUICK Olomouc</t>
  </si>
  <si>
    <t>Komorní pěvecký spolek Dvořák</t>
  </si>
  <si>
    <t>Matice svatokopecká</t>
  </si>
  <si>
    <t>METAL  s tebou</t>
  </si>
  <si>
    <t>Mgr. Kamil Koula</t>
  </si>
  <si>
    <t>Mořické centrum mládeže - Hanácká dechovka Olomouc</t>
  </si>
  <si>
    <t>Muzejní a vlastivědná společnost v Brně</t>
  </si>
  <si>
    <t xml:space="preserve">Pro radost </t>
  </si>
  <si>
    <t>Oblastní unie neslyšících</t>
  </si>
  <si>
    <t>P-CENTRUM</t>
  </si>
  <si>
    <t xml:space="preserve">Galerie Mona Lisa  </t>
  </si>
  <si>
    <t>Sdružení D</t>
  </si>
  <si>
    <t>Sociální služby pro seniory Olomouc</t>
  </si>
  <si>
    <t>Společnost přátel vesnice a malého města</t>
  </si>
  <si>
    <t>STŘED NA OKRAJI</t>
  </si>
  <si>
    <t>Univerzitní knihkupectví s.r.o.</t>
  </si>
  <si>
    <t>Vladimír Foret</t>
  </si>
  <si>
    <t>Vladimír Gračka</t>
  </si>
  <si>
    <t xml:space="preserve">Ensemble Damian </t>
  </si>
  <si>
    <t xml:space="preserve">Jan Hlavsa </t>
  </si>
  <si>
    <t>MusicOlomouc</t>
  </si>
  <si>
    <t xml:space="preserve">Folklorum </t>
  </si>
  <si>
    <t>PhDr. Miloslav Čermák, CSc.</t>
  </si>
  <si>
    <t>SPOLU Olomouc</t>
  </si>
  <si>
    <t>5339-Neinvestiční transfery cizím příspěvkovým organizacím</t>
  </si>
  <si>
    <t>Základní umělecká škola (Žerotín)</t>
  </si>
  <si>
    <t>Jiří Klimeš - Campanella, Žerotín</t>
  </si>
  <si>
    <t>Unie výtvarných umělců Olomoucka (UVUO)</t>
  </si>
  <si>
    <t>Clubbing Production, s.r.o. - S cube (Vosátka Miroslav Ing.)</t>
  </si>
  <si>
    <t>Upravený
rozp. 2014</t>
  </si>
  <si>
    <t>Skutečnost
2014</t>
  </si>
  <si>
    <t>Plnění
%</t>
  </si>
  <si>
    <t>Poznámka</t>
  </si>
  <si>
    <t>3539-Ostatní zdravotnická zařízení a služby pro zdravotnictví</t>
  </si>
  <si>
    <t/>
  </si>
  <si>
    <t>5169-Nákup ostatních služeb</t>
  </si>
  <si>
    <t>CELKEM 3539</t>
  </si>
  <si>
    <t>6112-Zastupitelstva obcí</t>
  </si>
  <si>
    <t>5499-Ostatní neinvestiční transfery obyvatelstvu</t>
  </si>
  <si>
    <t>CELKEM 6112</t>
  </si>
  <si>
    <t>6171-Činnost místní správy</t>
  </si>
  <si>
    <t>CELKEM 6171</t>
  </si>
  <si>
    <t>6409-Ostatní činnosti jinde nezařazené</t>
  </si>
  <si>
    <t>5164-Nájemné</t>
  </si>
  <si>
    <t>5175-Pohoštění</t>
  </si>
  <si>
    <t>5194-Věcné dary</t>
  </si>
  <si>
    <t>5137-Drobný hmotný dlouhodobý majetek</t>
  </si>
  <si>
    <t>5139-Nákup materiálu jinde nezařazený</t>
  </si>
  <si>
    <t>CELKEM 6409</t>
  </si>
  <si>
    <t>5311-Bezpečnost a veřejný pořádek</t>
  </si>
  <si>
    <t>5163-Služby peněžních ústavů</t>
  </si>
  <si>
    <t>3399-Ostatní záležitosti kultury, církví a sdělovacích prostředků</t>
  </si>
  <si>
    <t>CELKEM 3399</t>
  </si>
  <si>
    <t>2191-Mezinárodní spolupráce v průmyslu, stavebnictví, obchodu a službách</t>
  </si>
  <si>
    <t>CELKEM 2191</t>
  </si>
  <si>
    <t>CELKEM ODBOR KANCELÁŘ PRIMÁTORA</t>
  </si>
  <si>
    <t>2141-Vnitřní obchod</t>
  </si>
  <si>
    <t>CELKEM 2141</t>
  </si>
  <si>
    <t>2212-Silnice</t>
  </si>
  <si>
    <t>CELKEM 2212</t>
  </si>
  <si>
    <t>2219-Ostatní záležitosti pozemních komunikací</t>
  </si>
  <si>
    <t>Trnkova ulice - parkoviště před domy 17-19, fond 91</t>
  </si>
  <si>
    <t>ÚZ 365 17003 Trnkova ulice - parkoviště před domy 17-19, fond 91</t>
  </si>
  <si>
    <t>CELKEM 2219</t>
  </si>
  <si>
    <t>2310-Pitná voda</t>
  </si>
  <si>
    <t>CELKEM 2310</t>
  </si>
  <si>
    <t>3111-Předškolní zařízení</t>
  </si>
  <si>
    <t>MŠ Zeyerova - rekonstrukce suterénu budovy, fond 71</t>
  </si>
  <si>
    <t>CELKEM 3111</t>
  </si>
  <si>
    <t>3113-Základní školy</t>
  </si>
  <si>
    <t>CELKEM 3113</t>
  </si>
  <si>
    <t>3319-Ostatní záležitosti kultury</t>
  </si>
  <si>
    <t>CELKEM 3319</t>
  </si>
  <si>
    <t>ÚZ 00200 Olomoucký kraj  na provoz</t>
  </si>
  <si>
    <t>ÚZ 00213 Olomoucký kraj  - Mezinárodní varhanní festival</t>
  </si>
  <si>
    <t>ÚZ 34352 MK ČR  na vlastní uměleckou činnost</t>
  </si>
  <si>
    <t>ÚZ 00200 Olomoucký kraj na provoz</t>
  </si>
  <si>
    <t>ÚZ 34070 MK ČR  na "Glagolskou mši"</t>
  </si>
  <si>
    <t>CELKEM ODBOR OCHRANY</t>
  </si>
  <si>
    <t>TSMO a.s. Přichystalova ul. - po dobu udržitelnosti projektu (do 31. 08. 2015) - fond 48</t>
  </si>
  <si>
    <t>TSMO a.s. Přednádražní prostor - po dobu udržitelnosti projektu - fond 60</t>
  </si>
  <si>
    <t>OVS ODBOR ŽIVOTNÍHO PROSTŘEDÍ</t>
  </si>
  <si>
    <t>Výstaviště FLORA, a.s. OVS org. 1075 Výstaviště FLORA Ol.</t>
  </si>
  <si>
    <t>3722-Sběr a svoz komunálních odpadů</t>
  </si>
  <si>
    <t>TSMO,a.s. OVS org. 1056 sběr a svoz komunál. odpadů vč. sběrových sobot</t>
  </si>
  <si>
    <t>TSMO,a.s. OVS org. 10561 čistota města vč. stát. komunikací</t>
  </si>
  <si>
    <t>org. 251 Muzeum olomoucké pevnosti</t>
  </si>
  <si>
    <t xml:space="preserve">org. 251 CzechWelcome, s. r. o. </t>
  </si>
  <si>
    <t xml:space="preserve">org. 251 Rakas, s. r. o. </t>
  </si>
  <si>
    <t>org. 251 Olomoučtí kolaři</t>
  </si>
  <si>
    <t>org. 251 Mgr. Ondřej Pavelka</t>
  </si>
  <si>
    <t>org. 251 David Veselý</t>
  </si>
  <si>
    <t>org. 251 Ing. Katuše Zahradníčková - VOOR KUNST &amp; TALL</t>
  </si>
  <si>
    <t>org. 251 Sbor Církve bratrské v Olomouci</t>
  </si>
  <si>
    <t>1361 - správní poplatky (odbory: životní prostředí 480 tis. Kč; agenda řidičů a motorových vozidel 11.052 tis. Kč;                                                                                               stavební 1.900 tis. Kč; živnostenský 2.228 tis. Kč; správních činností 6.330 tis. Kč; ekonomický 10 tis. Kč; ostatní 6.500 tis. Kč)</t>
  </si>
  <si>
    <t>4131 - převody z vlastních fondů HČ (SNO, a. s. 73.960 tis Kč; MMOl 130.008.272,-- Kč; MOVO, a. s. 93.725 tis. Kč;                                                                                               Olterm &amp; TD Olomouc, a. s. 410 tis. Kč; LMO, a. s. 9.000 tis. Kč)</t>
  </si>
  <si>
    <t>4132 - 11.996.467,68 Kč firma EKO-KOM na odpadové hospodářství (OŽP); 21.709,96 Kč zůstatky na účtech zrušené PO Divadlo hudby; 602 tis. Kč projekt "Digitální technická mapa" (odbor informatiky); 161.172,87 Kč projekt "MEMO" a 116.132,36 Kč projekt "Magisthere" (OVVI); 133.969,23 Kč projekt "Interreg III C" (odbor sociálních věcí); 11.604,-- Kč finanční prostředky ztrát a nálezů za rok 2013; 10 tis. Kč propadlá složená kauce - převody z ostatních vlastních fondů (depozit)</t>
  </si>
  <si>
    <t>ČÁST A:</t>
  </si>
  <si>
    <t>Rekapitulace příjmů, výdajů a financování roku 2014</t>
  </si>
  <si>
    <t>str. 1</t>
  </si>
  <si>
    <t>Příjmy – plnění k 31. 12. 2014</t>
  </si>
  <si>
    <t>str. 2 - 10</t>
  </si>
  <si>
    <t>Mzdy MMOl + Městská policie - rok 2014</t>
  </si>
  <si>
    <t>str. 11 - 15</t>
  </si>
  <si>
    <t>Velké opravy - rok 2014</t>
  </si>
  <si>
    <t>str. 16 - 19</t>
  </si>
  <si>
    <t>Neinvestiční příspěvky a granty - rok 2014</t>
  </si>
  <si>
    <t>str. 20 - 38</t>
  </si>
  <si>
    <t>Sportovní zařízení - rok 2014</t>
  </si>
  <si>
    <t>str. 39</t>
  </si>
  <si>
    <t>Členské příspěvky - rok 2014</t>
  </si>
  <si>
    <t>str. 40 - 42</t>
  </si>
  <si>
    <t>Objednávky veřejných služeb v roce 2014</t>
  </si>
  <si>
    <t>str. 43 - 46</t>
  </si>
  <si>
    <t>Příspěvkové organizace v roce 2014</t>
  </si>
  <si>
    <t>str. 47 - 48</t>
  </si>
  <si>
    <t>Příspěvkové organizace v roce 2014 - školské subjekty</t>
  </si>
  <si>
    <t>str. 49</t>
  </si>
  <si>
    <t>Plány rozvoje nad 1 mil. Kč - rok 2014</t>
  </si>
  <si>
    <t>str. 50</t>
  </si>
  <si>
    <t>Sociální fond MMOl + Městská policie - rok 2014</t>
  </si>
  <si>
    <t>str. 51</t>
  </si>
  <si>
    <t>Financování v roce 2014</t>
  </si>
  <si>
    <t>str. 52</t>
  </si>
  <si>
    <t>Část B:</t>
  </si>
  <si>
    <t>Finanční vypořádání se státním rozpočtem za rok 2014</t>
  </si>
  <si>
    <t>str. 53 - 64</t>
  </si>
  <si>
    <t>ČÁST C:</t>
  </si>
  <si>
    <t>Investice - čerpání k 31. 12. 2014</t>
  </si>
  <si>
    <t>str. 65 - 84</t>
  </si>
  <si>
    <t>ČÁST D:</t>
  </si>
  <si>
    <t>Grafy  2008 - 2014</t>
  </si>
  <si>
    <t>1. HFK Olomouc (Holický fotbalový klub Olomouc)</t>
  </si>
  <si>
    <t>Tempo team Prague, s.r.o. - olomoucký 1/2 maraton</t>
  </si>
  <si>
    <t>Rok s pohybem - kurzy lyžování pro MŠ, ZŠ a spec. školy</t>
  </si>
  <si>
    <t>RS ČSTV - vyhlašování sportovců</t>
  </si>
  <si>
    <t>FBC Droždín</t>
  </si>
  <si>
    <t>Bowland BC Olomouc</t>
  </si>
  <si>
    <t>Tenis Centrum Olomouc s.r.o.</t>
  </si>
  <si>
    <t>Český kynologický svaz, Černovír</t>
  </si>
  <si>
    <t>Malý fotbal Olomouc</t>
  </si>
  <si>
    <t xml:space="preserve">APA VČAS </t>
  </si>
  <si>
    <t>Armádní šachový klub Domu armády Olomouc</t>
  </si>
  <si>
    <t>Atletické přípravky Olomouc</t>
  </si>
  <si>
    <t>Bedmintonový klub Omega Olomouc</t>
  </si>
  <si>
    <t>Basketbalový klub Olomouc</t>
  </si>
  <si>
    <t>BIKE TEAM Kola Kaňkovský</t>
  </si>
  <si>
    <t>BILLARD CLUB Olomouc</t>
  </si>
  <si>
    <t>Centrum individuálních sportů kraje Olomouckého</t>
  </si>
  <si>
    <t>Club karate Olomouc</t>
  </si>
  <si>
    <t>Cyklo team KOLARNA</t>
  </si>
  <si>
    <t>Český radioklub - Hanácký RADIOKLUB OK2KYJ</t>
  </si>
  <si>
    <t>Fotbal budoucnosti</t>
  </si>
  <si>
    <t>Gymnastický klub mládeže Olomouc</t>
  </si>
  <si>
    <t>IHC EAGLES OLOMOUC</t>
  </si>
  <si>
    <t>In-line klub</t>
  </si>
  <si>
    <t>Klub horolezců Olomouc</t>
  </si>
  <si>
    <t>Klub lyžařů LOKO Olomouc</t>
  </si>
  <si>
    <t xml:space="preserve">Lyžařský klub Olomouc </t>
  </si>
  <si>
    <t>FDF team Olomouc</t>
  </si>
  <si>
    <t>Heřmánci</t>
  </si>
  <si>
    <t>Chirex medical  &amp; sport</t>
  </si>
  <si>
    <t>RBSD - výuka sebeobrany, bojových a atletických disciplín</t>
  </si>
  <si>
    <t>Odbor ČASPV RADOST</t>
  </si>
  <si>
    <t>Okresní fotbalový svaz Olomouc</t>
  </si>
  <si>
    <t>RCSPV Olomouc (Regionální centrum Sport Pro Všechny)</t>
  </si>
  <si>
    <t>SHM - sdružení hokejbalových mužstev - oblast Olomouc</t>
  </si>
  <si>
    <t>Ski klub Lokomotiva Olomouc</t>
  </si>
  <si>
    <t>Ski Team Olomouc</t>
  </si>
  <si>
    <t>5195-Odvody za neplnění povinnosti zaměstnávat zdravotně postižené</t>
  </si>
  <si>
    <t>ZPS zvýšený odvod</t>
  </si>
  <si>
    <t>MZDY - MĚSTSKÁ POLICIE</t>
  </si>
  <si>
    <t>celkem 138 pracovníků vč. refundaci do HČ (v tom navýšení počtu strážníků dle schválené koncepce o 1 osobu), zákonné navyšování platů, odměny, přesčasy, příplatky, práce v so, ne,svátek atd.</t>
  </si>
  <si>
    <t>org. 420 soc. fond platy</t>
  </si>
  <si>
    <t>zástup za pracovnice na KSMO po dobu dovolené, nemoci atp., úklid Kopeček</t>
  </si>
  <si>
    <t>25% z platů a OOV (org. 420)</t>
  </si>
  <si>
    <t>org. 420 soc. fond soc. poj.</t>
  </si>
  <si>
    <t>9% z platů + OOV (org. 420)</t>
  </si>
  <si>
    <t>org. 420 soc. fond zdrav. poj.</t>
  </si>
  <si>
    <t>CELKEM MZDY - MĚSTSKÁ POLICIE</t>
  </si>
  <si>
    <t>POPLATKY OSA ZA HUDEBNÍ PRODUKCE + HONORÁŘE UMĚLCŮM + ODMĚNY ZA UŽITÍ POČÍTAČOVÝCH PROGRAMŮ</t>
  </si>
  <si>
    <t>5041-Odměny za užití duševního vlastnictví</t>
  </si>
  <si>
    <t>org. 801 Letiště Neředín - poplatky OSA za hudební produkce</t>
  </si>
  <si>
    <t>OVVI - poplatky OSA za hudební produkce</t>
  </si>
  <si>
    <t>OVVI - honoráře umělcům</t>
  </si>
  <si>
    <t>Odbor správy - honoráře umělcům - svatební obřady atd.</t>
  </si>
  <si>
    <t>Odbor školství - org. 650 honoráře umělcům - akce KPOZ, vítání občánků atd.</t>
  </si>
  <si>
    <t>CELKEM POPLATKY OSA ZA HUDEBNÍ PRODUKCE + HONORÁŘE UMĚLCŮM + ODMĚNY ZA UŽITÍ POČÍTAČOVÝCH PROGRAMŮ</t>
  </si>
  <si>
    <t>CELKEM MZDY</t>
  </si>
  <si>
    <t>OVS ODBOR DOPRAVY</t>
  </si>
  <si>
    <t>TSMO,a.s. OVS org. 105621 zimní údržba</t>
  </si>
  <si>
    <t>TSMO,a.s. OVS org. 10562 opravy a udržba komunikací</t>
  </si>
  <si>
    <t>TSMO,a.s. OVS org. 10569 mandátní smlouva</t>
  </si>
  <si>
    <t>TSMO,a.s. OVS org. 10563 skládka materiálu</t>
  </si>
  <si>
    <t>2111 - úhrada Olomouckého kraje (Azylový dům - poskytování soc. služeb) - příjmy z poskytování služeb a výrobků</t>
  </si>
  <si>
    <t>2111 - úhrada Olomouckého kraje (Domov pro matky s dětmi - poskytování soc. služeb) - příjmy z poskytování služeb a výrobků</t>
  </si>
  <si>
    <t>2111 - provozní poplatek za svatby (org. 76) - příjmy z poskytování služeb a výrobků</t>
  </si>
  <si>
    <t>2111 - Centrum služeb pro silniční dopravu - fakturace AŘMV za výuku dopravní výchovy - příjmy z poskytování služeb a výrobků</t>
  </si>
  <si>
    <t>2111 - firma EKOLAMP Praha, s. r. o. za realizaci kampaně "Rozsvítíme Vaše Vánoce" (fakturace OVVI) - příjmy z poskytování služeb a výrobků</t>
  </si>
  <si>
    <t>2111 - Kluby seniorů - příjmy ze vstupného (plesy a další akce) - příjmy z poskytování služeb a výrobků</t>
  </si>
  <si>
    <t>2111 - Pivovar Litovel, a. s. - úhrada za zajištění reklamy (fakturace OVVI) - příjmy z poskytování služeb a výrobků</t>
  </si>
  <si>
    <t>2111 - Asociace turistických informačních center ČR za vzdělávací seminář pro pracovníky IC Ol. kraje - příjmy z poskytování služeb a výrobků</t>
  </si>
  <si>
    <t>2111 - letiště - úhrady firmy Coca-Cola HB, a. s. za prodejní automat - příjmy z poskytování služeb a výrobků</t>
  </si>
  <si>
    <t>2112 - příjmy z prodeje tiskopisů receptů (odbor sociálních věcí) - příjmy z prodeje zboží</t>
  </si>
  <si>
    <t>2112 - KMČ Radíkov - tržby za knihu "Dějiny obce Radíkov" - příjmy z prodeje zboží</t>
  </si>
  <si>
    <t>2122 - odvody příspěvkových organizací (ZOO 300 tis. Kč; MD 7.993.533,-- Kč.; MF 1.442.410,-- Kč; KMO 150 tis. Kč; HMO 1 mil. Kč)</t>
  </si>
  <si>
    <t>2122 - odvody příspěvkových organizací - školské právní subjekty - MŠ</t>
  </si>
  <si>
    <t>2122 - odvody příspěvkových organizací - školské právní subjekty - ZŠ</t>
  </si>
  <si>
    <t>2122 - odvody příspěvkových organizací - školské právní subjekty - 1. stupeň ZŠ</t>
  </si>
  <si>
    <t>2133 - příjmy z pronájmu movitých věcí -  projekt "BRKO - rozšíření odděleného sběru" - pronájem vozidla TSMO, a. s. - zvláštní účet, fond 13</t>
  </si>
  <si>
    <t>2141 - příjmy z úroků</t>
  </si>
  <si>
    <t>2142 - příjmy z podílů na zisku a dividend - dividendy firmy OLTERM &amp; TD Olomouc, a. s.</t>
  </si>
  <si>
    <t>2143 - realizované kurzové zisky</t>
  </si>
  <si>
    <t>2212 - ostatní pokuty - příjaté sankční platby</t>
  </si>
  <si>
    <t>2212 - pokuty stavební odbor - přijaté sankční platby</t>
  </si>
  <si>
    <t>2212 - pokuty odbor agendy řidičů a motorových vozidel - příjaté sankční platby</t>
  </si>
  <si>
    <t>2212 - pokuty Městská policie - přijaté sankční platby</t>
  </si>
  <si>
    <t>2212 - pokuty odbor životního prostředí - přijaté sankční platby</t>
  </si>
  <si>
    <t>2222 - doplatek státních dotací z předešlých rozpočtových období (volby prezidenta 1.689.151,64 Kč; volby do Parlamentu ČR 2.727.530,38 Kč) - ostatní příjmy z FV předchozích let od jiných veřejných rozpočtů</t>
  </si>
  <si>
    <t xml:space="preserve">2229 - 10.752,--  ZŠ a MŠ Nemilany; 3.934,-- FZŠ a MŠ Holečkova - "OP Vzděl. pro konkurenceschopnost" - nedočerpané státní dotace předchozích rozpočtových období - ostatní přijaté vratky transferů </t>
  </si>
  <si>
    <t>2229 - ostatní přijaté vratky transferů (vratky sociálních dávek)</t>
  </si>
  <si>
    <t>2229 - ostatní přijaté vratky transferů - ZOO Olomouc - splátka předfinancovaného investičního projektu z r. 2011</t>
  </si>
  <si>
    <t>CELKEM ODBOR KONCEPCE A ROZVOJE</t>
  </si>
  <si>
    <t>5223-Neinvestiční transfery církvím a náboženským společnostem</t>
  </si>
  <si>
    <t>5901-Nespecifikované rezervy</t>
  </si>
  <si>
    <t>2221-Provoz veřejné silniční dopravy</t>
  </si>
  <si>
    <t>CELKEM 2221</t>
  </si>
  <si>
    <t>2251-Letiště</t>
  </si>
  <si>
    <t>CELKEM 2251</t>
  </si>
  <si>
    <t>4116 - ÚZ 29008 MZe ČR na činnost odborného lesního hospodáře - ostatní neinvestiční přijaté transfery ze státního rozpočtu</t>
  </si>
  <si>
    <t>povinný odvod 4,2 prom. ze základu pro soc. poj. včetně Městské policie</t>
  </si>
  <si>
    <t>CELKEM ODBOR DOPRAVY</t>
  </si>
  <si>
    <t>CELKEM OVS ODBOR AGENDY ŘIDIČŮ A MOTOROVÝCH VOZIDEL</t>
  </si>
  <si>
    <t>OVS ODBOR VNĚJŠÍCH VZTAHŮ A INFORMACÍ</t>
  </si>
  <si>
    <t>2229-Ostatní záležitosti v silniční dopravě</t>
  </si>
  <si>
    <t>TSMO,a.s. OVS org. 1056 udržování a opravy inform. syst. v přednádraž. prost.</t>
  </si>
  <si>
    <t>CELKEM 2229</t>
  </si>
  <si>
    <t>TSMO,a.s. OVS org. 1056 kontrola techn. stavu a údržba veř. hřišť</t>
  </si>
  <si>
    <t>CELKEM OVS ODBOR VNĚJŠÍCH VZTAHŮ A INFORMACÍ</t>
  </si>
  <si>
    <t>OVS ODBOR SPRÁVY  (OD 3.9.2014 - ODBOR KANCELÁŘ TAJEMNÍKA)</t>
  </si>
  <si>
    <t>TSMO,a.s. OVS org. 1056 udrž. mobiliáře v přednádraž. prostoru</t>
  </si>
  <si>
    <t>SMASH GYM KICKBOX</t>
  </si>
  <si>
    <t>Sokolská župa Olomoucká - Smrčkova</t>
  </si>
  <si>
    <t>Sportovní centrum mládeže v orientačním běhu Hanácké oblasti</t>
  </si>
  <si>
    <t xml:space="preserve">Sportovní fotbalový klub Nedvězí </t>
  </si>
  <si>
    <t>Sportovní klub Droždín</t>
  </si>
  <si>
    <t>Sportovní klub Lošov</t>
  </si>
  <si>
    <t>Sportovní klub RELAX Olomouc</t>
  </si>
  <si>
    <t xml:space="preserve">Sportovní klub Taekwondo Scorpions Olomouc </t>
  </si>
  <si>
    <t>Sportovní klub tělesně postižených sportovců Olomouc</t>
  </si>
  <si>
    <t>Sportovní střelecký klub Elán Olomouc</t>
  </si>
  <si>
    <t>SPV Nová Ulice (Sport pro všechny)</t>
  </si>
  <si>
    <t>Squashový klub mládeže Olomouc</t>
  </si>
  <si>
    <t>Taneční klub Olymp Olomouc</t>
  </si>
  <si>
    <t>TJ Sokol Olomouc - Bělidla</t>
  </si>
  <si>
    <t>TJ Sokol Olomouc - Černovír</t>
  </si>
  <si>
    <t>TJ Sokol Olomouc - Nemilany</t>
  </si>
  <si>
    <t>TJ Hodolany Sigma</t>
  </si>
  <si>
    <t>TJ Olomouc - město</t>
  </si>
  <si>
    <t>TJ SLOVAN Černovír</t>
  </si>
  <si>
    <t xml:space="preserve">TEMPISH in-line </t>
  </si>
  <si>
    <t>TJ Liga stovkařů Olomouc</t>
  </si>
  <si>
    <t>TJ Mládí Olomouc</t>
  </si>
  <si>
    <t>TJ Sokol Olomouc - Nový Svět</t>
  </si>
  <si>
    <t>TJ Sokol Olomouc - Hodolany</t>
  </si>
  <si>
    <t>Triatlon Club Olomouc</t>
  </si>
  <si>
    <t>TŠ LOLA'S DANCE</t>
  </si>
  <si>
    <t>ÚAMK-AMK Biketrial klub Olomouc</t>
  </si>
  <si>
    <t>X-Triathlon Olomouc</t>
  </si>
  <si>
    <t>Cyklo team region Olomouc</t>
  </si>
  <si>
    <t>Czech bike marketing - Specialized junior cycling team</t>
  </si>
  <si>
    <t>Česká asociace stolního tenisu</t>
  </si>
  <si>
    <t>Event media s.r.o.</t>
  </si>
  <si>
    <t>Juniorský maratonský klub</t>
  </si>
  <si>
    <t>SH ČMS Okresní sdružení hasičů Olomouc</t>
  </si>
  <si>
    <t>SK Haná orienteering</t>
  </si>
  <si>
    <t>SKI AREÁL HLUBOČKY, spol. s r.o.</t>
  </si>
  <si>
    <t>SPORTCLUB AGENTURA 64 Olomouc</t>
  </si>
  <si>
    <t>Sportovní klub biatlonu</t>
  </si>
  <si>
    <t>Sportovní klub policie - oddíl lyžování</t>
  </si>
  <si>
    <t>Vem Camará Capoeira Olomouc - nákup žíněnek - tatami</t>
  </si>
  <si>
    <t>Veslařský klub Olomouc</t>
  </si>
  <si>
    <t>TJ STM Olomouc-mužská házená</t>
  </si>
  <si>
    <t>TJ Sokol Olomouc - Nové Sady</t>
  </si>
  <si>
    <t>TJ Sokol Olomouc - Neředín</t>
  </si>
  <si>
    <t>TJ Sokol Olomouc - Chválkovice</t>
  </si>
  <si>
    <t>TJ Sokol Olomouc</t>
  </si>
  <si>
    <t>TJ MILO Olomouc</t>
  </si>
  <si>
    <t>TJ Lodní sporty Olomouc</t>
  </si>
  <si>
    <t>TJ DUKLA Olomouc</t>
  </si>
  <si>
    <t>Sportovní klub UP Olomouc-podpora celoroční sportovní činnosti - 2250 tis. Kč volejbal žen, 750 tis. Kč oddíl kanoistiky</t>
  </si>
  <si>
    <t>SK Olomouc Sigma MŽ - celoroční sportovní činnost</t>
  </si>
  <si>
    <t xml:space="preserve">SK SKIVELO neslyšících Olomouc-zabezpečení sportovní činnosti zdravotně postižených neslyšících sportovců </t>
  </si>
  <si>
    <t>SK Chválkovice</t>
  </si>
  <si>
    <t>Regionální sdružení ČSTV se sídlem v Olomouci</t>
  </si>
  <si>
    <t>RC Lokomotiva Olomouc</t>
  </si>
  <si>
    <t>OSK Klubko Olomouc</t>
  </si>
  <si>
    <t>MGC Olomouc (minigolf)</t>
  </si>
  <si>
    <r>
      <t>v tis. Kč</t>
    </r>
    <r>
      <rPr>
        <b/>
        <sz val="12"/>
        <color indexed="8"/>
        <rFont val="Arial"/>
        <family val="2"/>
      </rPr>
      <t xml:space="preserve">                                                                   SOCIÁLNÍ FOND MMOl - rok 2014</t>
    </r>
  </si>
  <si>
    <r>
      <t>v tis. Kč</t>
    </r>
    <r>
      <rPr>
        <b/>
        <sz val="12"/>
        <color indexed="8"/>
        <rFont val="Arial"/>
        <family val="2"/>
      </rPr>
      <t xml:space="preserve">                                                       SOCIÁLNÍ FOND MĚSTSKÉ POLICIE - rok 2014</t>
    </r>
  </si>
  <si>
    <t>6173-Místní referendum</t>
  </si>
  <si>
    <t>referendum</t>
  </si>
  <si>
    <t>CELKEM 6173</t>
  </si>
  <si>
    <t xml:space="preserve">NEINV. PŘÍSP. MŠ A ZŠ - PŘÍSPĚVKOVÉ ORGANIZACE </t>
  </si>
  <si>
    <t>5331-Neinvestiční příspěvky zřízeným příspěvkovým organizacím</t>
  </si>
  <si>
    <t>org. 1290 neinv. přísp. MŠ Jílová</t>
  </si>
  <si>
    <t>org. 1300 neinv. přísp. MŠ Škrétova</t>
  </si>
  <si>
    <t>org. 1310 neinv. přísp. MŠ Helsinská</t>
  </si>
  <si>
    <t>org. 1440 neinv. přísp. MŠ Nálepky</t>
  </si>
  <si>
    <t>org. 1450 neinv. přísp. MŠ Žižkovo nám.</t>
  </si>
  <si>
    <t>org. 1460 neinv. přísp. MŠ I. Hermanna</t>
  </si>
  <si>
    <t>org. 1480 neinv. přísp. MŠ Wolkerova</t>
  </si>
  <si>
    <t>org. 1500 neinv. přísp. MŠ Dělnická</t>
  </si>
  <si>
    <t>org. 1520 neinv. přísp. MŠ Michalské strom.</t>
  </si>
  <si>
    <t>org. 1540 neinv. přísp. MŠ Zeyerova</t>
  </si>
  <si>
    <t>org. 1200 neinv. přísp. ZŠ Heyrovského</t>
  </si>
  <si>
    <t>org. 1210 neinv. přísp. ZŠ Zeyerova</t>
  </si>
  <si>
    <t>org. 1220 neinv. přísp. ZŠ Stupkova</t>
  </si>
  <si>
    <t>org. 1230 neinv. přísp. ZŠ a MŠ Řezníčkova</t>
  </si>
  <si>
    <t>org. 1240 neinv. přísp. ZŠ tř. Spojenců</t>
  </si>
  <si>
    <t>org. 1250 neinv. přísp. ZŠ a MŠ Demlova</t>
  </si>
  <si>
    <t>org. 1260 neinv. přísp. ZŠ a MŠ Holice</t>
  </si>
  <si>
    <t>org. 1270 neinv. přísp. ZŠ Mozartova</t>
  </si>
  <si>
    <t>org. 1280 neinv. přísp. ZŠ a MŠ Nedvědova</t>
  </si>
  <si>
    <t>org. 1320 neinv. přísp. FZŠ Tererovo nám.</t>
  </si>
  <si>
    <t>org. 1330 neinv. přísp. FZŠ a MŠ Rožňavská (Dr. Milady Horákové)</t>
  </si>
  <si>
    <t>org. 1340 neinv. přísp. FZŠ a MŠ Holečkova</t>
  </si>
  <si>
    <t>org. 1350 neinv. přísp. ZŠ 8. května</t>
  </si>
  <si>
    <t>org. 1360 neinv. přísp. FZŠ Hálkova</t>
  </si>
  <si>
    <t>org. 1370 neinv. přísp. ZŠ a MŠ Svatoplukova</t>
  </si>
  <si>
    <t>org. 1380 neinv. přísp. ZŠ a MŠ Sv. Kopeček (Dvorského)</t>
  </si>
  <si>
    <t>org. 1410 neinv. přísp. ZŠ a MŠ Nemilany</t>
  </si>
  <si>
    <t>org. 1420 neinv. přísp. ZŠ a MŠ Gorkého</t>
  </si>
  <si>
    <t>org. 1400 neinv. přísp. ZŠ Droždín</t>
  </si>
  <si>
    <t xml:space="preserve">CELKEM PŘÍSPĚVKOVÉ ORGANIZACE - ODBOR ŠKOLSTVÍ </t>
  </si>
  <si>
    <t>ODBOR INVESTIC</t>
  </si>
  <si>
    <t>ODBOR KONCEPCE A ROZVOJE</t>
  </si>
  <si>
    <t>příspěvek města na obnovu památek v rámci státní dotace z programu regenerace MPR a MPZ</t>
  </si>
  <si>
    <t>5213-Neinvestiční transfery nefinančním podnikatelským subjektům-právnickým osobám</t>
  </si>
  <si>
    <t>dtto</t>
  </si>
  <si>
    <t>5225-Neinvestiční transfery společenstvím vlastníků jednotek</t>
  </si>
  <si>
    <t>3741-Ochrana druhů a stanovišť</t>
  </si>
  <si>
    <t>CELKEM 3741</t>
  </si>
  <si>
    <t>ODBOR VNĚJŠÍCH VZTAHŮ A INFORMACÍ</t>
  </si>
  <si>
    <t>3313-Filmová tvorba, distribuce, kina a shromažďování audiovizuálních archiválií</t>
  </si>
  <si>
    <t xml:space="preserve">Kino Metropol  (DCI Kino) - dokrytí provozu </t>
  </si>
  <si>
    <t>CELKEM 3313</t>
  </si>
  <si>
    <t>Jaroslava Pechová</t>
  </si>
  <si>
    <t>U-klub - L. Friedl - provozní náklady</t>
  </si>
  <si>
    <t>Tomáš Hanzlík - Baroko</t>
  </si>
  <si>
    <t>FESTPRO s.r.o. - Pivní festival</t>
  </si>
  <si>
    <t>Friendly &amp; Loyal s. r. o. - Colores Flamencos - mezinárodní festival flamenca a španělské kultury</t>
  </si>
  <si>
    <t>5222-Neinvestiční transfery spolkům</t>
  </si>
  <si>
    <t>FESTA MUSICALE Olomouc - Svátky písní atd.</t>
  </si>
  <si>
    <t>Konfederace politických vězňů</t>
  </si>
  <si>
    <t>Divadlo Tramtárie - provozní náklady</t>
  </si>
  <si>
    <t>Spolek přátel olomouckého jazzu - Jazz TIBET CLUB</t>
  </si>
  <si>
    <t>EUFORALL</t>
  </si>
  <si>
    <t>Moravská filharmonie - 450 tis. Kč Dvořákova Olomouc, 150 tis. Kč Mezinárodní varhanní festival</t>
  </si>
  <si>
    <t>5332-Neinvestiční transfery vysokým školám</t>
  </si>
  <si>
    <t>UP Olomouc - Akademia film Olomouc</t>
  </si>
  <si>
    <t>5221-Neinvestiční transfery obecně prospěšným společnostem</t>
  </si>
  <si>
    <t>4213 - ÚZ 541 90877 SFŽP ČR na projekt "Digitální povodňový plán" - zvláštní účet, fond 61 - ostatní investiční přijaté transfery ze státních fondů</t>
  </si>
  <si>
    <t>4213 - ÚZ 541 90877 SFŽP ČR na projekt "ZŠ Rožňavská - energetická opatření" - zvláštní účet, fond 76 - investiční přijaté transfery ze státních fondů</t>
  </si>
  <si>
    <t>4213 - ÚZ 541 90877 SFŽP ČR na projekt "MŠ Jílová 43, Olomouc - energetická opatření" - zvláštní účet, fond 74 - investiční přijaté transfery ze státních fondů</t>
  </si>
  <si>
    <t>PŘÍSPĚVKY a granty - celková položka</t>
  </si>
  <si>
    <t xml:space="preserve">Dechová kapela Věrovanka </t>
  </si>
  <si>
    <t>Muzeum Olomoucké pevnosti</t>
  </si>
  <si>
    <t>Charita Olomouc</t>
  </si>
  <si>
    <t>Ing. Josef Lébr - Kašpárkova říše</t>
  </si>
  <si>
    <t>Kamil Zajíček</t>
  </si>
  <si>
    <t xml:space="preserve">Muzeum umění Olomouc, s. p. o. </t>
  </si>
  <si>
    <t>Neziskové sdružení PRIMAVESI</t>
  </si>
  <si>
    <t>Paragraf</t>
  </si>
  <si>
    <t>Položka</t>
  </si>
  <si>
    <t>Schválený
rozp. 2014</t>
  </si>
  <si>
    <t>JITRO Olomouc, o.p.s.</t>
  </si>
  <si>
    <t>26. přední hlídka Royal Rangers v ČR</t>
  </si>
  <si>
    <t>BoDo centrum Olomouc</t>
  </si>
  <si>
    <t>Dorostová Unie, skupina 046</t>
  </si>
  <si>
    <t>DUHA RYSI</t>
  </si>
  <si>
    <t>Hanácký hobby klub Ol.</t>
  </si>
  <si>
    <t>Junák - svaz skautů a skautek ČR, Olomoucký kraj</t>
  </si>
  <si>
    <t>Junák - svaz skautů a skautek ČR, stř. Mjr. Karla Haase</t>
  </si>
  <si>
    <t xml:space="preserve">Junák - svaz skautů a skautek ČR, stř. Vládi Tylšara </t>
  </si>
  <si>
    <t>Junák - svaz skautů a skautek ČR, stř. Žlutý kvítek</t>
  </si>
  <si>
    <t xml:space="preserve">Junák - svaz skautů a skautek ČR, okres Olomouc, Holická 19 </t>
  </si>
  <si>
    <t xml:space="preserve">Junák - svaz skautů a skautek ČR, stř. Jana Boska </t>
  </si>
  <si>
    <t>Junák - svaz skautů a skautek ČR, stř. Zdimíra Touška</t>
  </si>
  <si>
    <t>Pionýrská skupina Kopeček, Blažejské nám.</t>
  </si>
  <si>
    <t>Rodinné centrum Provázek, Ol.</t>
  </si>
  <si>
    <t>Studio Experiment</t>
  </si>
  <si>
    <t>Viadua, Daskabát 159, Ol.</t>
  </si>
  <si>
    <t>PŘÍSPĚVKY - celková položka - volný čas</t>
  </si>
  <si>
    <t xml:space="preserve">Povzbuzení </t>
  </si>
  <si>
    <t>Aktivní rodina Olomouc</t>
  </si>
  <si>
    <t>Paprsek - společnost pro využití volného času</t>
  </si>
  <si>
    <t xml:space="preserve">Mgr. Ivo Šauer, f. o. </t>
  </si>
  <si>
    <t>OLiVy, Bystrovany</t>
  </si>
  <si>
    <t>Společenství Romů na Moravě, Romano jekhetaniben pre Morava</t>
  </si>
  <si>
    <t>Libuše Machalická</t>
  </si>
  <si>
    <t>Oblastní unie neslyšících Ol.</t>
  </si>
  <si>
    <t>Sdružení pro rozvoj gymnázia Olomouc - Hejčín</t>
  </si>
  <si>
    <t>Sdružení rodičů při Základní umělecké škole, Kavaleristů 6, Ol.</t>
  </si>
  <si>
    <t>Svaz tělesně postižených v ČR, Místní organizace Olomouc</t>
  </si>
  <si>
    <t>Klub přátel skalek a bonsají Protěž Olomouc</t>
  </si>
  <si>
    <t>Malá liška - klub přátel přírody Ol.</t>
  </si>
  <si>
    <t>Moravsko-slezská křesťanská akademie</t>
  </si>
  <si>
    <t>Odbočka Svazu letců ČR generála Františka Peřiny Olomouc</t>
  </si>
  <si>
    <t>Sjednocená organizace nevidomých a slabozrakých ČR, Olomouc</t>
  </si>
  <si>
    <t>SPCCH v ČR, ZO Astmatiků Olomouc</t>
  </si>
  <si>
    <t>Svaz tělesně postižených v ČR, Okresní organizace Olomouc</t>
  </si>
  <si>
    <r>
      <t xml:space="preserve">Celková zadluženost města Olomouce k 31. 12. 2014 (bez úroků) činí  </t>
    </r>
    <r>
      <rPr>
        <b/>
        <sz val="12"/>
        <rFont val="Arial Narrow"/>
        <family val="2"/>
      </rPr>
      <t>2.145.166.088,00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</t>
    </r>
  </si>
  <si>
    <t>org. 2490 Europe Direct, fond 23</t>
  </si>
  <si>
    <t>2143-Cestovní ruch</t>
  </si>
  <si>
    <t>CELKEM 2143</t>
  </si>
  <si>
    <t>CELKEM ODBOR VNĚJŠÍCH VZTAHŮ A INFORMACÍ</t>
  </si>
  <si>
    <t>2229 - ostatní přijaté vratky transferů - různé subjekty za předešlé rozpočtové období</t>
  </si>
  <si>
    <t>2321 - 10 tis. Kč NBO pro MP; 10 tis. Kč ČS, a. s. na "Vítání 1. dítěte r. 2014"; 13.848,-- Kč KB, a. s. na "Rodina na cestách"; 51,5 tis. Kč Re GROUP, a. s. na provoz dětského dopravního hřiště SEMAFOR - přijaté neinvestiční dary</t>
  </si>
  <si>
    <t>2322 - přijaté pojistné náhrady</t>
  </si>
  <si>
    <t>2324 - tržby IDOS od obcí a obchodních center dle smluv - přijaté nekapitálové příspěvky a náhrady</t>
  </si>
  <si>
    <t>2324 - vratky přeplatků záloh z minulých let za energie, náhradní výsadby atd. - přijaté nekapitálové příspěvky a náhrady</t>
  </si>
  <si>
    <t>2324 - výnosy soudních řízení + vymožené exekuční náklady - přijaté nekapitálové příspěvky a náhrady</t>
  </si>
  <si>
    <t>2324 - Evropská komise na zajištění aktivit projektu EUROPE DIRECT, zvláštní účet, fond 23 - přijaté nekapitálové příspěvky a náhrady</t>
  </si>
  <si>
    <t xml:space="preserve">2324 - Koordinace a řízení IPRÚ Olomouc, Jesenicko a Šumpersko - přijaté nekapitálové příspěvky a náhrady (Regionální rada regionu soudržnosti Střední Morava - zvláštní účet - prostředky EU, org. 4960) </t>
  </si>
  <si>
    <t>2324 - Koordinace a řízení IPRÚ Olomouc, Jesenicko a Šumpersko - přijaté nekapitálové příspěvky a náhrady (Regionální rada regionu soudržnosti Střední Morava - zvláštní účet - prostředky SR, org. 4960)</t>
  </si>
  <si>
    <t>2324 - Svaz měst a obcí ČR na projekt "Systémová podpora meziobecní spolupráce v rámci ÚSC" - příjaté nekapitálové příspěvky a náhrady - ESF</t>
  </si>
  <si>
    <t>2324 - Svaz měst a obcí ČR na projekt "Systémová podpora meziobecní spolupráce v rámci ÚSC" - příjaté nekapitálové příspěvky a náhrady - SR</t>
  </si>
  <si>
    <t>2328 - neidentifikované příjmy - mylné platby (nerozpočtují se)</t>
  </si>
  <si>
    <t>2329 - nahodilé příjmy z minulých let (vratky sankcí, uhrazené pohledávky od zaměstnanců atd.) - ostatní nedaňové příjmy j. n.</t>
  </si>
  <si>
    <t>2329 - ČNB - MF ČR - peněžní plnění - odměna nahrazující úrok - ostatní nedaňové příjmy j. n.</t>
  </si>
  <si>
    <t>2343 - příjmy z úhrad dobývacího prostoru</t>
  </si>
  <si>
    <t>2412 - Aquapark Olomouc, a. s. - splátka části neinvestiční půjčky z r. 2011 - splátky půjčených prostředků od podnikatelských nefinančních subjektů - PO</t>
  </si>
  <si>
    <t>2460 - FRB - splátky půjčených prostředků od obyvatelstva (vč. úroků z prodlení)</t>
  </si>
  <si>
    <t>2460 - splatky půjčených prostředky od obyvatelstva (půjčky obyvatelstvu od bývalého Okresního úřadu)</t>
  </si>
  <si>
    <t>2460 - splátky půjčených prostředků od obyvatelstva (zaměstnanci do sociálního fondu MMOl)</t>
  </si>
  <si>
    <t>CELKEM tř. 2 - NEDAŇOVÉ PŘÍJMY</t>
  </si>
  <si>
    <t>3113 - prodané služební vozidlo Městské policie - příjmy z prodeje nehmotného dlouhodobého majetku</t>
  </si>
  <si>
    <t>3114 - Domov seniorů Modřice a. s., Praha za převod PD a práv a povinností stavebníka - příjmy z prodeje nehmotného dlouhodobého majetku</t>
  </si>
  <si>
    <t>3121 - Re GROUP, a. s. na pergolu u dopravního hřiště SEMAFOR - přijaté dary na pořízení dlouhodobého majetku</t>
  </si>
  <si>
    <t>CELKEM tř. 3 - KAPITÁLOVÉ PŘÍJMY</t>
  </si>
  <si>
    <t>4112 - neinvestiční přijaté transfery v rámci souhrnného dotačního vztahu (globální dotace) - výkon státní správy</t>
  </si>
  <si>
    <t>4111 - ÚZ 98348 MF ČR na volby do Evropského parlamentu - neinvestiční přijaté transfery z všeobecné pokladní správy státního rozpočtu</t>
  </si>
  <si>
    <t>4111 - ÚZ 98187 MF ČR na volby do Senátu Parlamentu ČR a do zastupitelstev obcí - neinvestiční přijaté transfery z všeobecné pokladní správy státního rozpočtu</t>
  </si>
  <si>
    <t xml:space="preserve">org. 300 Český svaz chovatelů ZO EXOTA Olomouc </t>
  </si>
  <si>
    <t>org. 300 Mikuláš Daněk, f. o.</t>
  </si>
  <si>
    <t>org. 300 Římskokatolická farnost sv. Václava Olomouc</t>
  </si>
  <si>
    <t>org. 300 Onko klub Slunečnice Olomouc</t>
  </si>
  <si>
    <t>org. 300 Péče o ženu, o. p. s.</t>
  </si>
  <si>
    <t xml:space="preserve">org. 300 PhDr. Martin Kučera, f. o. </t>
  </si>
  <si>
    <t xml:space="preserve">org. 300 APP ART, s. r. o. </t>
  </si>
  <si>
    <t xml:space="preserve">org. 300 Civipolis, o. p. s. </t>
  </si>
  <si>
    <t xml:space="preserve">org. 300 Daniel Ševčík, f. o. </t>
  </si>
  <si>
    <t>org. 300 New Street Band</t>
  </si>
  <si>
    <t xml:space="preserve">org. 300 Celé Česko čte dětem o. p. s. </t>
  </si>
  <si>
    <t>5311-Neinvestiční transfery státnímu rozpočtu</t>
  </si>
  <si>
    <t>org. 300 Hasičský záchranný sbor Olomouckého kraje</t>
  </si>
  <si>
    <t xml:space="preserve">org. 300 Mgr. Jitka Englová, f. o. </t>
  </si>
  <si>
    <t>org. 300 MOST, o. p. s.</t>
  </si>
  <si>
    <t>org. 300 METAL s tebou, spolek</t>
  </si>
  <si>
    <t>org. 300 LETOKRUHY - řemeslníci a umělci Hané, spolek</t>
  </si>
  <si>
    <t xml:space="preserve">org. 300 Jan Haluza, f. o. </t>
  </si>
  <si>
    <t xml:space="preserve">org. 300 Jaroslava Pechová, f. o. </t>
  </si>
  <si>
    <t>org. 300 Hudebně - pěvecký spolek Pěvecký sbor AMOC Olomouc</t>
  </si>
  <si>
    <t xml:space="preserve">org. 300 Ing. Roman Gronský, f. o. </t>
  </si>
  <si>
    <t>org. 300 Fiach bán - skupina irských tanců</t>
  </si>
  <si>
    <t>org. 300 Asociace kuchařů a cukrářů České republiky, spolek</t>
  </si>
  <si>
    <t>org. 300 Rakovina věc veřejná - nadace pro výzkum rakoviny</t>
  </si>
  <si>
    <t>org. 300 Sportclub Agentura 64 Olomouc</t>
  </si>
  <si>
    <t>org. 300 Český radioklub - Hanácký RADIOKLUB OK2KYJ</t>
  </si>
  <si>
    <t>org. 300 Kulový blesk - Pavel Konečný</t>
  </si>
  <si>
    <t>org. 300 Mario Wiedermann f. o.</t>
  </si>
  <si>
    <t>org. 300 Slobodan Rusko, I-Trend, f.o.</t>
  </si>
  <si>
    <t>org. 300 SH ČMS Okresní sdružení hasičů Olomouc</t>
  </si>
  <si>
    <t xml:space="preserve">org. 300 Hanácký paraklub </t>
  </si>
  <si>
    <t xml:space="preserve">org. 300 Marie Salavcová, f. o. </t>
  </si>
  <si>
    <t>org. 300 Sportovní klub Městské policie Olomouc</t>
  </si>
  <si>
    <t>org. 300 MGC OLOMOUC</t>
  </si>
  <si>
    <t>org. 300 Kateřina Cuřínová, f.o.</t>
  </si>
  <si>
    <t>org. 300 Regionální sdružení ČSTV Olomouc</t>
  </si>
  <si>
    <t>org. 300 Basketbal Olomouc s.r.o.</t>
  </si>
  <si>
    <t>org. 300 DHK Zora Olomouc (házená žen)</t>
  </si>
  <si>
    <t>org. 300 Basketbalový klub Olomouc</t>
  </si>
  <si>
    <t>org. 300 Chris From Paris, f.o.</t>
  </si>
  <si>
    <t>org. 300 TJ Milo Olomouc</t>
  </si>
  <si>
    <t>org. 300 Ivo Krumnikl, f.o.</t>
  </si>
  <si>
    <t>org. 300 Gymnastický klub mládeže Olomouc</t>
  </si>
  <si>
    <t>org. 300 Sokolská župa Olomouc - Smrčkova, pobočný spolek - pořízení praporu</t>
  </si>
  <si>
    <t>org. 300 Mgr. Ivo Šenk, f. o.</t>
  </si>
  <si>
    <t>org. 300 Klub sportovního tance QUICK Ol.</t>
  </si>
  <si>
    <t xml:space="preserve">org. 300 Equine sport center Olomouc, o. p. s. </t>
  </si>
  <si>
    <t xml:space="preserve">org. 300 Gabriela Široká, f. o. </t>
  </si>
  <si>
    <t xml:space="preserve">org. 300 Tempo team prague, s. r. o. </t>
  </si>
  <si>
    <t xml:space="preserve">org. 300 HC Olomouc, s. r. o. </t>
  </si>
  <si>
    <t>org. 300 CONNECT</t>
  </si>
  <si>
    <t>org. 300 Basketbalové centrum Olomouc, spolek</t>
  </si>
  <si>
    <t>org. 300 Český korfbalový svaz, spolek</t>
  </si>
  <si>
    <t>org. 300 SOHO Olomoučtí Kohouti</t>
  </si>
  <si>
    <t>org. 300 TJ Sokol Chomoutov, spolek</t>
  </si>
  <si>
    <t>org. 300 Denisa Všetičková</t>
  </si>
  <si>
    <t>org. 300 Jakub Buček, f. o.</t>
  </si>
  <si>
    <t>org. 300 T.T.Trade-Vítkovice, a.s.</t>
  </si>
  <si>
    <t>org. 300 Občanské sdružení RBSD, spolek</t>
  </si>
  <si>
    <t xml:space="preserve">org. 300 Jakub Čechák, f. o. </t>
  </si>
  <si>
    <t xml:space="preserve">org. 300 Marek Zahradníček, f. o. </t>
  </si>
  <si>
    <t>org. 300 Sportovní střelecký klub Elán Olomouc, spolek</t>
  </si>
  <si>
    <t xml:space="preserve">org. 300 Zdeněk Pácha, f. o. </t>
  </si>
  <si>
    <t>org. 300 TJ STM OLOMOUC</t>
  </si>
  <si>
    <t>org. 300 Asociace měst pro cyklisty</t>
  </si>
  <si>
    <t xml:space="preserve">org. 300 Petr Kabát, f. o. </t>
  </si>
  <si>
    <t>org. 300 TJ DUKLA OLOMOUC</t>
  </si>
  <si>
    <t xml:space="preserve">org. 300 Střední průmyslová škola strojnická Ol., přísp. org. </t>
  </si>
  <si>
    <t xml:space="preserve">org. 300 Zdenka Kubová, f. o. - Tuning meeting </t>
  </si>
  <si>
    <t>org. 300 Frankly models, s.r.o.</t>
  </si>
  <si>
    <t>org. 300 Senior - Aktivity, spolek</t>
  </si>
  <si>
    <t>3799-Ostatní ekologické záležitosti</t>
  </si>
  <si>
    <t xml:space="preserve">org. 300 Mgr. David Záleský, f. o. </t>
  </si>
  <si>
    <t>CELKEM 3799</t>
  </si>
  <si>
    <t>ÚZ 00501, org. 2490 Europe Direct - prostředky EU pro Klub studentů, rodičů a přátel Cyrilometodějského gymnázia Prostějov, fond 23</t>
  </si>
  <si>
    <t>opravy objektů v areálu letiště, opravy pojezdových drah, boxy v hangárech, úprava park. plochy před bufetem</t>
  </si>
  <si>
    <t>3631-Veřejné osvětlení</t>
  </si>
  <si>
    <t>opravy světelných signalizačních zařízení a veřejného osvětlení, přeložky VO, aktualizace signálních plánů, havarijní stavy VO</t>
  </si>
  <si>
    <t>oprava kabeláže VO Horní náměstí</t>
  </si>
  <si>
    <t>CELKEM 3631</t>
  </si>
  <si>
    <t xml:space="preserve">ODBOR VNĚJŠÍCH VZTAHŮ A INFORMACÍ </t>
  </si>
  <si>
    <t>Zimní stadion - rekonstrukce šaten mládeže a krasobruslení pod jižní tribunou vč. leasingu rolby</t>
  </si>
  <si>
    <t>Zimní stadion - rekonstrukce šaten mládeže - PD</t>
  </si>
  <si>
    <t>27 KMČ x 90 tis. Kč</t>
  </si>
  <si>
    <t xml:space="preserve">CELKEM ODBOR VNĚJŠÍCH VZTAHŮ A INFORMACÍ </t>
  </si>
  <si>
    <t xml:space="preserve">Hálkova 20 - úpravy kanceláří pro nové pracovníky oddělení péče o rodinu a děti </t>
  </si>
  <si>
    <t>ODBOR SPRÁVY  (OD 3.9.2014 - ODBOR KANCELÁŘ TAJEMNÍKA)</t>
  </si>
  <si>
    <t>Hálkova 20, Olomouc - oprava střechy</t>
  </si>
  <si>
    <t>4359-Ostatní služby a činnosti v oblasti sociální péče.</t>
  </si>
  <si>
    <t>3632-Pohřebnictví</t>
  </si>
  <si>
    <t>CELKEM 3632</t>
  </si>
  <si>
    <t>4378-Terénní programy</t>
  </si>
  <si>
    <t>CELKEM 4378</t>
  </si>
  <si>
    <t>4379-Ostatní služby a činnosti v oblasti sociální prevence</t>
  </si>
  <si>
    <t>CELKEM 4379</t>
  </si>
  <si>
    <t>4375-Nízkoprahová zařízení pro děti a mládež</t>
  </si>
  <si>
    <t>CELKEM 4375</t>
  </si>
  <si>
    <t>CELKEM 4374</t>
  </si>
  <si>
    <t>CELKEM ODBOR EVROPSKÝCH PROJEKTŮ</t>
  </si>
  <si>
    <t>3322-Zachování a obnova kulturních památek</t>
  </si>
  <si>
    <t>CELKEM 3322</t>
  </si>
  <si>
    <t>MPSV ČR noclehárna</t>
  </si>
  <si>
    <t xml:space="preserve">ÚZ 13305 </t>
  </si>
  <si>
    <t>MPO ČR na výkon činnosti jednotných kontaktních míst</t>
  </si>
  <si>
    <t xml:space="preserve">ÚZ 22005 </t>
  </si>
  <si>
    <t>CELKEM 6171  Mezisoučet - vlastní zdroje MMOl</t>
  </si>
  <si>
    <t>MPSV ČR sociálně právní ochrana dětí</t>
  </si>
  <si>
    <t xml:space="preserve">ÚZ 13011 </t>
  </si>
  <si>
    <t>MPSV ČR na výkon pěstounské péče</t>
  </si>
  <si>
    <t xml:space="preserve">ÚZ 13010 </t>
  </si>
  <si>
    <t xml:space="preserve">Volby do Evropského parlamentu </t>
  </si>
  <si>
    <t xml:space="preserve">ÚZ 98348 </t>
  </si>
  <si>
    <t>MPSV ČR na podporu standard. orgánu činnosti SPOD, fond 98</t>
  </si>
  <si>
    <t>org. 2512 pokračování projektu "Olomouc Region Card"  - správa systému</t>
  </si>
  <si>
    <t>3299-Ostatní záležitosti vzdělávání</t>
  </si>
  <si>
    <t>CELKEM 3299</t>
  </si>
  <si>
    <t>org. 300 Agentura pro kulturu a vzdělávání Čermáková, f.o.</t>
  </si>
  <si>
    <t>org. 300 Sjednocená organizace nevidomých a slabozrakých ČR, obl. pobočka Ol. (SONS Olomouc)</t>
  </si>
  <si>
    <t>org. 300 Musica figuralis - Mgr. Čermáková</t>
  </si>
  <si>
    <t>org. 300 Výstaviště Flora, a. s.</t>
  </si>
  <si>
    <t>org. 300 ČSCH ZO Olomouc</t>
  </si>
  <si>
    <t>org. 300 Historická společnost Starý Velehrad</t>
  </si>
  <si>
    <t xml:space="preserve">org. 300 Ing. Ladislav Dobeš, f. o. - Hanácké slavnosti </t>
  </si>
  <si>
    <t>org. 300 Leo Friedl, U-klub, f.o.</t>
  </si>
  <si>
    <t>org. 300 Matice svatokopecká</t>
  </si>
  <si>
    <t xml:space="preserve">org. 300 Moravské divadlo Olomouc, p.o. </t>
  </si>
  <si>
    <t>org. 300 Muzeum umění Olomouc, stát. PO</t>
  </si>
  <si>
    <t>org. 300 Občanské sdružení Čtvrtlístek</t>
  </si>
  <si>
    <t>org. 300 Nadační fond Gaudeamus</t>
  </si>
  <si>
    <t>org. 300 PAMĚŤ</t>
  </si>
  <si>
    <t>org. 300 ČMMJ Okresní myslivecký spolek</t>
  </si>
  <si>
    <t>org. 300 Miroslav Nopp, Ol. Swingband</t>
  </si>
  <si>
    <t xml:space="preserve">org. 300 Člověk v tísni, o.p.s. </t>
  </si>
  <si>
    <t>org. 300 Prof. RNDr. Milan Kotouček,  CSc.</t>
  </si>
  <si>
    <t>org. 300 Ing. Martin Látal - Poslechové studio Morfeus</t>
  </si>
  <si>
    <t xml:space="preserve">sociální výpomoc zaměstnancům </t>
  </si>
  <si>
    <t>Fond - sociální MMOL DHDM - odborová organizace</t>
  </si>
  <si>
    <t>Fond - sociální MMOL materiál - odborová organizace</t>
  </si>
  <si>
    <t>CELKEM FOND - SOCIÁLNÍ MMOL</t>
  </si>
  <si>
    <t>5660-Neinvestiční půjčené prostředky obyvatelstvu</t>
  </si>
  <si>
    <t>CELKEM FOND - SOCIÁLNÍ MP</t>
  </si>
  <si>
    <t>PŘÍSPĚVKY v soc. oblasti -podpora projektů dle RMO</t>
  </si>
  <si>
    <t>PŘÍSPĚVKY na bezbar. úpravy dle RMO-příspěvky subjektům v oblasti bezbariérových úprav objektů, které nejsou v majetku města</t>
  </si>
  <si>
    <t>Charita Olomouc - příspěvek - Ordinace praktického lékaře pro lidi v nouzi</t>
  </si>
  <si>
    <t xml:space="preserve">Hospic Sv. Kopeček </t>
  </si>
  <si>
    <t xml:space="preserve">Klíč - centrum sociálních služeb, p.o. </t>
  </si>
  <si>
    <t>Karel Ťulpa, f.o. - příspěvky v oblasti bezbariérových úprava a bezbariérové dopravy</t>
  </si>
  <si>
    <t>Člověk v tísni, o.p.s</t>
  </si>
  <si>
    <t>TyfloCentrum, o.p.s. - příspěvky v sociální oblasti</t>
  </si>
  <si>
    <t>Tyfloservis, o.p.s.</t>
  </si>
  <si>
    <t>Maltézská pomoc, o.p.s.</t>
  </si>
  <si>
    <t>ISIS pro pomoc náhradním rodinám</t>
  </si>
  <si>
    <t xml:space="preserve">Spolek Trend vozíčkářů Ol. </t>
  </si>
  <si>
    <t>InternetPoradna.cz</t>
  </si>
  <si>
    <t>Středisko rané péče SPRP, Střední Novosadská</t>
  </si>
  <si>
    <t>Amelie</t>
  </si>
  <si>
    <t>Středisko rané péče SPRP, U Botanické zahr.,Regionální centrum</t>
  </si>
  <si>
    <t>JIKA - Olomoucké dobrovolnické centrum</t>
  </si>
  <si>
    <t xml:space="preserve">Jdeme autistům naproti Ol. </t>
  </si>
  <si>
    <t>Společnost pro podporu lidí s mentál. postiž. ČR</t>
  </si>
  <si>
    <t>P-centrum</t>
  </si>
  <si>
    <t>Slezská diakonie, Český Těšín</t>
  </si>
  <si>
    <t>Kongregace sester premonstrátek-Sv. Kopeček</t>
  </si>
  <si>
    <t>Pomadol s.r.o. - projekt "Terénní pečovatelská služba Pomadol s.r.o."</t>
  </si>
  <si>
    <t>NIPI bezbariérové prostředí o.p.s.</t>
  </si>
  <si>
    <t>Bílý kruh bezpečí</t>
  </si>
  <si>
    <t>Fond ohrožených dětí</t>
  </si>
  <si>
    <t>UP Olomouc - příspěvky v sociální oblasti</t>
  </si>
  <si>
    <t xml:space="preserve">Regionální organizace Roska v Ol. </t>
  </si>
  <si>
    <t xml:space="preserve">Mamma HELP Ol. </t>
  </si>
  <si>
    <t>Výstaviště FLORA Ol. a.s.</t>
  </si>
  <si>
    <t>Sdružení občanů zabývajících se emigranty</t>
  </si>
  <si>
    <t>Středisko SOS pro vzájemnou pomoc občanů</t>
  </si>
  <si>
    <t>Sociální služby pro seniory Ol., příspěvková org.</t>
  </si>
  <si>
    <t>Domov seniorů POHODA Chválkovice, příspěvková org.</t>
  </si>
  <si>
    <t>Klub vojenských důchodců Olomouc</t>
  </si>
  <si>
    <t>Poradna pro ženy a dívky</t>
  </si>
  <si>
    <t xml:space="preserve">Středisko sociální prevence Olomouc, p.o. </t>
  </si>
  <si>
    <t>TJ Lokomotiva Olomouc</t>
  </si>
  <si>
    <t>Rodinné centrum Provázek</t>
  </si>
  <si>
    <t>náhrada mezd v prvních 14 dnech nemoci dle zák. č. 262/2006 Sb.</t>
  </si>
  <si>
    <t>NB TRADE, s.r.o. - Bounty rock cafe club - provozní náklady, Olomoucké kulturní prázdniny</t>
  </si>
  <si>
    <t>Šance Olomouc, Dětská klinika FN                     I. P. Pavlova 6, Olomouc, o. p. s.</t>
  </si>
  <si>
    <t>Dětský domov a Školní jídelna, Olomouc,                U Sportovní haly 1a</t>
  </si>
  <si>
    <t>OK4Inovace, s ohledem na příspěvek města na činnost OK4 Inovace a podporu inovačních produktů, čerpání bude upřesňováno správní radou</t>
  </si>
  <si>
    <t>TSMO,a.s. Přichystalova - výdaje v období udržitelnosti projektu, fond 48</t>
  </si>
  <si>
    <t>DPMO,a.s.  OVS org. 2671 dopr. obsl.</t>
  </si>
  <si>
    <t>TSMO, a.s. OVS org. 1056 Římský milník - údržování</t>
  </si>
  <si>
    <t>TSMO,a.s. OVS org. 1056 údržba veř. WC - bez Pavelčákova, Sokolská ul., Horní nám.a Dolní nám. - údrž. mobiliáře</t>
  </si>
  <si>
    <t>org. 1530 neinv. přísp. MŠ Mozartova 6</t>
  </si>
  <si>
    <t>org. 1550 neinv. přísp. MŠ Rooseveltova</t>
  </si>
  <si>
    <t>Schválený
rozpočet 2014</t>
  </si>
  <si>
    <t>TSMO,a.s. OVS org. 10561 úklid přednádraží IV. etapa - výdaje po dobu udržitelnosti projektu, fond 60</t>
  </si>
  <si>
    <t>TSMO a.s. OVS org. 10561 Povel - obyt. zóna - revital. a regener. sídliště - nákup ost. služeb - udržitelnost projektu (kontejner. stání, odpad. koše), fond 46</t>
  </si>
  <si>
    <t>TSMO, a. s. OVS org. 10561 Povel - obyt. zóna - revital. a regener. sídliště II. etapa (RC 2), udržitelnost projektu (kontej. stání, odpadkové koše) fond 63</t>
  </si>
  <si>
    <t>TSMO a.s. OVS org. 10561 Dolní náměstí - rekonstrukce, udržitelnost projektu (kontej. stání, odpadkové koše) fond 45</t>
  </si>
  <si>
    <t>CELKEM 3722</t>
  </si>
  <si>
    <t>TSMO,a.s. OVS org. 1056 péče o vzhled obcí a veř. zeleň</t>
  </si>
  <si>
    <t>TSMO,a.s. OVS org. 1057 pasport VZ</t>
  </si>
  <si>
    <t>TSMO,a.s. OVS org. 1056 správa a údržba areálu Chválkovice</t>
  </si>
  <si>
    <t>CELKEM OVS ODBOR ŽIVOTNÍHO PROSTŘEDÍ</t>
  </si>
  <si>
    <t>OVS ODBOR MAJETKOPRÁVNÍ</t>
  </si>
  <si>
    <t>TSMO,a.s. OVS org. 1056 správa, provoz a údržba</t>
  </si>
  <si>
    <t xml:space="preserve">TSMO,a.s. OVS org. 1056 údržba a provozování památek,  Michalské schody,  Památník bojovníků </t>
  </si>
  <si>
    <t>TSMO,a.s. OVS org. 1056 provozov. fontány a pítek v přednádr. prost.</t>
  </si>
  <si>
    <t>TSMO,a.s. OVS org. 10561 správa a provoz pítka  Malého prince</t>
  </si>
  <si>
    <t>TSMO,a.s. OVS org. 10562 údržba vodních ploch - rybník Tabulák, kašna Jalta</t>
  </si>
  <si>
    <t xml:space="preserve">TSMO,a.s. OVS org. 10563 údržba povodň. mříže na Nemilance, 
údržba vodotečí v městských částech. </t>
  </si>
  <si>
    <t>TSMO,a.s. OVS org. 10564 údržba odvodňovacího koryta Povelská</t>
  </si>
  <si>
    <t>CELKEM OVS ODBOR MAJETKOPRÁVNÍ</t>
  </si>
  <si>
    <t>OVS ODBOR OCHRANY</t>
  </si>
  <si>
    <t xml:space="preserve">TSMO,a.s OVS org. 1056 odstranění následku škod v důsledku mimořádných událostí na území města Olomouc vč. přívalových povodní, údržba zařízení civilní ochrany, údržba vodočtů, údržba přečerpávací stanice Chomoutov </t>
  </si>
  <si>
    <t>CELKEM OVS ODBOR OCHRANY</t>
  </si>
  <si>
    <t xml:space="preserve">CELKEM OBJEDNÁVKY VEŘEJNÝCH SLUŽEB </t>
  </si>
  <si>
    <t>MORAVSKÉ DIVADLO OL.</t>
  </si>
  <si>
    <t>3311-Divadelní činnost</t>
  </si>
  <si>
    <t>CELKEM 3311</t>
  </si>
  <si>
    <t>CELKEM MORAVSKÉ DIVADLO OL.</t>
  </si>
  <si>
    <t>MORAVSKÁ FILHARMONIE OL.</t>
  </si>
  <si>
    <t>3312-Hudební činnost</t>
  </si>
  <si>
    <t>ÚZ 00001 Ol. kraj na projekt "Má vlast - koncerty s V. Hudečkem"</t>
  </si>
  <si>
    <t>CELKEM 3312</t>
  </si>
  <si>
    <t>CELKEM MORAVSKÁ FILHARMONIE OL.</t>
  </si>
  <si>
    <t>KNIHOVNA MĚSTA OL.</t>
  </si>
  <si>
    <t>3314-Činnosti knihovnické</t>
  </si>
  <si>
    <t xml:space="preserve">ÚZ 00204 Olomoucký kraj na financování regionální funkce                                                  </t>
  </si>
  <si>
    <t>CELKEM 3314</t>
  </si>
  <si>
    <t>CELKEM KNIHOVNA MĚSTA OL.</t>
  </si>
  <si>
    <t>HŘBITOVY MĚSTA OL.</t>
  </si>
  <si>
    <t>Hřbitovy města Olomouce</t>
  </si>
  <si>
    <t>CELKEM HŘBITOVY MĚSTA OL.</t>
  </si>
  <si>
    <t>ZOO SV. KOPEČEK OL.</t>
  </si>
  <si>
    <t>ZOO Sv. Kopeček Olomouc</t>
  </si>
  <si>
    <t>ÚZ 15065 MŽP ČR na program "Příspěvek zoologickým zahradám"</t>
  </si>
  <si>
    <t>ÚZ 415 95113 MF ČR na přeshraniční spolupráci ZOO Olomouc a ZOO Opole, fond 4</t>
  </si>
  <si>
    <t>ÚZ 411 17007 MMR ČR na projekt "Přeshraniční spolupráce ZOO Olomouc - ZOO Opole", fond 4</t>
  </si>
  <si>
    <t>CELKEM ZOO SV. KOPEČEK OL.</t>
  </si>
  <si>
    <t xml:space="preserve">CELKEM PŘÍSPĚVKOVÉ ORGANIZACE </t>
  </si>
  <si>
    <t>CELKEM PLÁNY ROZVOJE NAD 1 MIL. KČ</t>
  </si>
  <si>
    <t>HCO, s.r.o. - provoz Zimního stadiionu</t>
  </si>
  <si>
    <t>OLTERM &amp; TD, a. s.  - správa a provoz Plav. stadionu / v tom 5 100 tis. hlavní smlouva, 2 900 tis. plavání batolat + 10 mil. doplatek revizního vzorce/</t>
  </si>
  <si>
    <t>OLTERM &amp; TD, a. s. - opravy Plaveckého stadionu</t>
  </si>
  <si>
    <t>Aquapark Olomouc, a. s. - roční služebné dle koncesní smlouvy</t>
  </si>
  <si>
    <t>CELKEM SPORTOVNÍ ZAŘÍZENÍ MĚSTA</t>
  </si>
  <si>
    <t>org. 2490 Europe Direct , fond 23</t>
  </si>
  <si>
    <t xml:space="preserve">org. 2490 Europe Direct, fond 23 </t>
  </si>
  <si>
    <t>org. 352 Ter. soc. práce</t>
  </si>
  <si>
    <t>org. 353 NZDM Miriklo</t>
  </si>
  <si>
    <t xml:space="preserve">org. 355 kluby důchodců </t>
  </si>
  <si>
    <t>org. 358 IPOK Azylový dům, fond 108</t>
  </si>
  <si>
    <t>org. 358 IPOK Domov pro matky s dětmi</t>
  </si>
  <si>
    <t>org. 410 soc. fond MMOl</t>
  </si>
  <si>
    <t>org. 4960 projekt IPRÚ, fond 43</t>
  </si>
  <si>
    <t xml:space="preserve">org. 8 Centrum semafor </t>
  </si>
  <si>
    <t>noclehárna - platy zaměstnanců</t>
  </si>
  <si>
    <t xml:space="preserve">noclehárna - pojistné na sociální zabezpečení </t>
  </si>
  <si>
    <t>noclehárna - pojistné na veřejné zdravotní pojištění</t>
  </si>
  <si>
    <t>noclehárna - pojistné na úrazové pojištění</t>
  </si>
  <si>
    <t>3900-Ostatní činnosti související se službami pro obyvatelstvo</t>
  </si>
  <si>
    <t>Příspěvek Svazu měst a obcí ČR, fond 109</t>
  </si>
  <si>
    <t>CELKEM 3900</t>
  </si>
  <si>
    <t>platové postupy a další úpravy (rozpočtovaní všichni zaměstnanci MMOL), v tom není zahrnuta očekávaná dotace ve výši 6,2 mil. Kč na pracovníky odboru soc. věcí</t>
  </si>
  <si>
    <t>5012-Platy zaměstnanců ozbrojených sborů a složek ve služebním poměru</t>
  </si>
  <si>
    <t>ost. platby za provedenou práci jinde nezař.</t>
  </si>
  <si>
    <t>dohody o prac. činnosti a o prov. práce + detaš. prac. MMOl</t>
  </si>
  <si>
    <t>5024-Odstupné</t>
  </si>
  <si>
    <t>výdaje sociálních fondů</t>
  </si>
  <si>
    <t>vrácená DPH</t>
  </si>
  <si>
    <t>CELKEM PROVOZNÍ VÝDAJE</t>
  </si>
  <si>
    <t>kapitálové výdaje</t>
  </si>
  <si>
    <t>kapitálové výdaje AQUAPARK, a.s.</t>
  </si>
  <si>
    <t>CELKEM KAPITÁLOVÉ VÝDAJE</t>
  </si>
  <si>
    <t>CELKEM VÝDAJE  třídy 5 + třídy 6</t>
  </si>
  <si>
    <t>CELKEM PŘÍJMY</t>
  </si>
  <si>
    <t>krátkodobé přijaté půjčené prostředky</t>
  </si>
  <si>
    <t>uhrazené splátky krátk. přij. půjč. prostř.</t>
  </si>
  <si>
    <t>dlouhodobé přijaté půjčené prostředky - směnečný program</t>
  </si>
  <si>
    <t>uhrazené splátky dlouhodob. přij. půjč. prostř. - směnečný program</t>
  </si>
  <si>
    <t>dlouhodobé přijaté půjčené prostředky</t>
  </si>
  <si>
    <t>uhrazené splátky dlouhodob. přij. půjč. prostř.</t>
  </si>
  <si>
    <t>změna stavu prostředků na bank. účtech</t>
  </si>
  <si>
    <t>nerealizované kurzové rozdíly</t>
  </si>
  <si>
    <t>CELKEM FINANCOVÁNÍ - třída 8</t>
  </si>
  <si>
    <t>- 2 -</t>
  </si>
  <si>
    <t xml:space="preserve">Název                                                                                                                                                                                                                                                          </t>
  </si>
  <si>
    <t>Upravený                              rozpočet</t>
  </si>
  <si>
    <t>Plnění                                        skutečnost</t>
  </si>
  <si>
    <t>% plnění</t>
  </si>
  <si>
    <t>1111 - daň z příjmů fyzických osob ze závislé činnosti a funkčních požitků</t>
  </si>
  <si>
    <t>1112 - daň z příjmů fyzických osob ze samostatné výdělečné činnosti</t>
  </si>
  <si>
    <t>1113 - daň z příjmů fyzických osob z kapitálových výnosů</t>
  </si>
  <si>
    <t>1121 - daň z příjmů právnických osob</t>
  </si>
  <si>
    <t>1211 - daň z přidané hodnoty</t>
  </si>
  <si>
    <t>1511 - daň z nemovitostí</t>
  </si>
  <si>
    <t>DANĚ CELKEM</t>
  </si>
  <si>
    <t>1334 - odvody za odnětí půdy ze zemědělského půdního fondu</t>
  </si>
  <si>
    <t>1335 - poplatky za odnětí pozemků plnění funkcí lesa</t>
  </si>
  <si>
    <t>1340 - poplatek za provoz systému shromažďování, sběru, přepravy, třídění, využívání a odstraňování komunálních odpadů</t>
  </si>
  <si>
    <t>1341 - poplatek ze psů</t>
  </si>
  <si>
    <t>1342 - poplatek za lázeňský nebo rekreační pobyt</t>
  </si>
  <si>
    <t>1343 - poplatek za užívání veřejného prostranství</t>
  </si>
  <si>
    <t>1344 - poplatek ze vstupného</t>
  </si>
  <si>
    <t>1345 - poplatek z ubytovací kapacity</t>
  </si>
  <si>
    <t>1349 - zrušené místní poplatky</t>
  </si>
  <si>
    <t>1351 - odvod z výtěžku z provozování loterií</t>
  </si>
  <si>
    <t>1353 - příjmy za zkoušky z odborné způsobilosti od žadatelů o řidičské oprávnění</t>
  </si>
  <si>
    <t>1355 - odvod z výherních hracích přístrojů</t>
  </si>
  <si>
    <t>1359 - ostatní odvody z vybraných činností a služeb j. n. (likvidace autovraků) - průběžně se odvádí SFŽP ČR</t>
  </si>
  <si>
    <t>1361 - správní poplatky - VHP</t>
  </si>
  <si>
    <t>POPLATKY CELKEM</t>
  </si>
  <si>
    <t>CELKEM tř. 1 - DAŇOVÉ PŘÍJMY</t>
  </si>
  <si>
    <t>2111 -  JESLE - příjmy z poskytování služeb a výrobků</t>
  </si>
  <si>
    <t>2111 - AZYLOVÝ DUM - příjmy z poskytování služeb a výrobků</t>
  </si>
  <si>
    <t>2111 - NOCLEHÁRNA - příjmy z poskytování služeb a výrobků</t>
  </si>
  <si>
    <t>2111 - DOMOV PRO MATKY S DĚTMI - příjmy z poskytování služeb a výrobků</t>
  </si>
  <si>
    <t>2111 - kopírování na veřejné kopírce na Hynaisové ul.  - příjmy z poskytování služeb a výrobků</t>
  </si>
  <si>
    <t>2111 - platby občanů za používání internetu - příjmy z poskytování služeb a výrobků</t>
  </si>
  <si>
    <t>CELKEM 4359</t>
  </si>
  <si>
    <t>4213 - ÚZ 541 90877 SFŽP ČR na projekt "ZŠ Nedvědova 17 - energetická opatření" - zvláštní účet, fond 75 - investiční přijaté transfery ze státních fondů</t>
  </si>
  <si>
    <t>4213 - ÚZ 91628 SFDI ČR na projekt "Bezbariérové úpravy komunikací - trasa K" - investiční přijaté transfery ze státních fondů</t>
  </si>
  <si>
    <t>4216 - ÚZ 34544 MK ČR pro KMO na projekt v rámci programu "Veřejné informační služby knihoven - VISK 3" - ostatní investiční přijaté transfery ze státního rozpočtu</t>
  </si>
  <si>
    <t>4216 - ÚZ 545 15825 MŽP ČR na projekt "Digitální povodňový plán" - zvláštní účet, fond 61 - ostatní investiční přijaté transfery ze státního rozpočtu</t>
  </si>
  <si>
    <t>4216 - ÚZ 605 15945 MŽP ČR na projekt ""TT Nové Sady" - zvláštní účet, fond 33 - ostatní investiční přijaté transfery ze státního rozpočtu</t>
  </si>
  <si>
    <t>4216 - ÚZ 365 17871 MMR ČR na projekt "Novosadský dvůr - rekonstrukce komunikace" - zvláštní účet, fond 72 - ostatní investiční přijaté transfery ze státního rozpočtu</t>
  </si>
  <si>
    <t>4216 - ÚZ 545 15835 MŽP ČR na projekt "ZŠ Rožňavská - energetická opatření" - zvláštní účet, fond 76 - ostatní investiční přijaté transfery ze státního rozpočtu</t>
  </si>
  <si>
    <t>4216 - ÚZ 545 15835 MŽP ČR na projekt "MŠ Jílová 43, Olomouc - energetická opatření" - zvláštní účet, fond 74 - ostatní investiční přijaté transfery ze státního rozpočtu</t>
  </si>
  <si>
    <t>4216 - ÚZ 365 17871 MMR ČR na projekt "Trnkova ul. - parkoviště před domy 17 - 19" - zvláštní účet, fond 91 - ostatní investiční příjaté transfere ze státního rozpočtu</t>
  </si>
  <si>
    <t>4216 - ÚZ 545 15835 MŽP ČR na projekt "ZŠ Nedvědova 17 - energetická opatření" - zvláštní účet, fond 75 - ostatní investiční přijaté transfery ze státního rozpočtu</t>
  </si>
  <si>
    <t>4216 - ÚZ 385 87005 MMR ČR na projekt "CIS MMOl - II. etapa" - zvláštní účet, fond 39 - ostatní investiční přijaté transfery ze státního rozpočtu</t>
  </si>
  <si>
    <t>4216 - ÚZ 14943 MV ČR na projekt PPK "Rozšíření mobilního kamerového systému Městské policie Olomouc" - ostatní investiční přijaté transfery ze státního rozpočtu</t>
  </si>
  <si>
    <t>4216 - ÚZ 331 13233 MPSV ČR na projekt "Podpora standardizace činnosti orgánů sociálně právní ochrany dětí" - fond 98 - ostatní investiční přijaté transfery ze státního rozpočtu</t>
  </si>
  <si>
    <t>4216 - ÚZ 335 13233 MPSV ČR na projekt "Podpora standardizace činnosti orgánů sociálně právní ochrany dětí" - fond 98 - ostatní investiční přijaté transfery ze státního rozpočtu</t>
  </si>
  <si>
    <t>4222 - ÚZ 00605 Olomoucký kraj na projekt „Moravská cyklotrasa na území ORP Olomouc, k. ú. Nemilany“  - investiční přijaté transfery od krajů</t>
  </si>
  <si>
    <t>4223 - ÚZ 385 87505 projekt "MŠ Michalské stromořadi" - zvláštní účet, fond 88 - investiční přijaté transfery od regionálních rad</t>
  </si>
  <si>
    <t>4223 - ÚZ 385 87505 projekt "MŠ Svatoplukova 11" - zvláštní účet, fond 56 - investiční přijaté transfery od regionálních rad</t>
  </si>
  <si>
    <t>4223 - ÚZ 385 87505 projekt "Moravská cyklotrasa na území ORP Olomouc, k. ú. Povel" - zvláštní účet, fond 57 -  investiční přijaté tranfery od regionálních rad</t>
  </si>
  <si>
    <t>4223 - ÚZ 385 87505  projekt "ZŠ Rožňavská - sportujeme společně" - zvláštní účet, fond 59 - investiční přijaté tranfery od regionálních rad</t>
  </si>
  <si>
    <t>4223 - ÚZ 385 87505 projekt "Cyklostezka Hlušovice" - zvláštní účet, fond 58 - investiční přijaté tranfery od regionálních rad</t>
  </si>
  <si>
    <t>4223 - ÚZ 385 87505 projekt "ZŠ Svatoplukova - venkovní hřiště" - zvláštní účet, fond 67 - investiční přijaté tranfery od regionálních rad</t>
  </si>
  <si>
    <t>4223 - ÚZ 385 87505 projekt "MŠ Jílová - zprovoznění oddělení" - zvláštní účet, fond 50 - investiční přijaté tranfery od regionálních rad</t>
  </si>
  <si>
    <t>4223 - ÚZ 385 87505 projekt "Dolní náměstí - rekonstrukce" - zvláštní účet, fond 45 - investiční přijaté tranfery od regionálních rad</t>
  </si>
  <si>
    <t>4223 - ÚZ 385 87505 projekt "ZŠ Svatoplukova 11 - tělocvična" - zvláštní účet, fond 70 - investiční přijaté tranfery od regionálních rad</t>
  </si>
  <si>
    <t>4223 - ÚZ 385 87505 projekt "Rekonstrukce a oprava podchodu ul. Foerstrova" - zvláštní účet, fond 81 - investiční přijaté tranfery od regionálních rad</t>
  </si>
  <si>
    <t>4121 - úhrady od obecních úřadů za výkon státní správy - neinvestiční přijaté transfery od obcí</t>
  </si>
  <si>
    <t xml:space="preserve"> </t>
  </si>
  <si>
    <t>Optimální plnění za leden - prosinec 2014 by mělo činit 100 % (ve vztahu k upravenému rozpočtu), tj. 2.182.537.248,11 Kč.</t>
  </si>
  <si>
    <t>Propad příjmů činí 76.066.747,68 Kč.</t>
  </si>
  <si>
    <r>
      <t>Globální dotace</t>
    </r>
    <r>
      <rPr>
        <b/>
        <sz val="8"/>
        <color indexed="8"/>
        <rFont val="Arial"/>
        <family val="2"/>
      </rPr>
      <t xml:space="preserve"> - mezisoučet</t>
    </r>
  </si>
  <si>
    <r>
      <t>Provozní dotace</t>
    </r>
    <r>
      <rPr>
        <b/>
        <sz val="8"/>
        <color indexed="8"/>
        <rFont val="Arial"/>
        <family val="2"/>
      </rPr>
      <t xml:space="preserve"> - mezisoučet</t>
    </r>
  </si>
  <si>
    <r>
      <t>Investiční dotace</t>
    </r>
    <r>
      <rPr>
        <b/>
        <sz val="8"/>
        <color indexed="8"/>
        <rFont val="Arial"/>
        <family val="2"/>
      </rPr>
      <t xml:space="preserve"> - mezisoučet</t>
    </r>
  </si>
  <si>
    <r>
      <t>CELKEM PŘIJATÉ DOTACE</t>
    </r>
    <r>
      <rPr>
        <b/>
        <sz val="8"/>
        <color indexed="8"/>
        <rFont val="Arial"/>
        <family val="2"/>
      </rPr>
      <t xml:space="preserve"> (globální + provozní + investiční) - mezisoučet</t>
    </r>
  </si>
  <si>
    <r>
      <t xml:space="preserve">Úhrady od obcí </t>
    </r>
    <r>
      <rPr>
        <b/>
        <sz val="8"/>
        <color indexed="8"/>
        <rFont val="Arial"/>
        <family val="2"/>
      </rPr>
      <t>- mezisoučet</t>
    </r>
  </si>
  <si>
    <r>
      <t>Převody z HČ</t>
    </r>
    <r>
      <rPr>
        <b/>
        <sz val="8"/>
        <color indexed="8"/>
        <rFont val="Arial"/>
        <family val="2"/>
      </rPr>
      <t xml:space="preserve"> - mezisoučet</t>
    </r>
  </si>
  <si>
    <r>
      <t xml:space="preserve">Převody z účtu cizích prostředků </t>
    </r>
    <r>
      <rPr>
        <b/>
        <sz val="8"/>
        <color indexed="8"/>
        <rFont val="Arial"/>
        <family val="2"/>
      </rPr>
      <t>- mezisoučet</t>
    </r>
  </si>
  <si>
    <r>
      <t>CELKEM tř. 4</t>
    </r>
    <r>
      <rPr>
        <b/>
        <sz val="8"/>
        <color indexed="8"/>
        <rFont val="Arial"/>
        <family val="2"/>
      </rPr>
      <t xml:space="preserve"> - státní dotace (globální + provoz + investice) + úhrady od obcí + převody z HČ + převody z účtu cizích prostředků</t>
    </r>
  </si>
  <si>
    <r>
      <t>2329 - OČEKÁVANÉ DOTAČNÍ TITULY</t>
    </r>
    <r>
      <rPr>
        <b/>
        <sz val="8"/>
        <color indexed="8"/>
        <rFont val="Arial"/>
        <family val="2"/>
      </rPr>
      <t>, na jejichž příjem v roce 2014 jsou podepsány závazné smlouvy - ostatní nedaňové příjmy j. n.</t>
    </r>
  </si>
  <si>
    <t>1122 - DPPO za obce (SNO, a. s. 12.100 tis. Kč;  MMOl 56.960 tis. Kč;  MOVO, a. s. 21.200 tis. Kč;                                                                                                                                               Olterm &amp; TD Olomouc, a. s. 90 tis. Kč; LMO, a. s. 1.700 tis. Kč)</t>
  </si>
  <si>
    <t>Vojenské sdružení rehabilitovaných Olomouc</t>
  </si>
  <si>
    <t>Regionální unie seniorů, Jungmannova 25, Olomouc</t>
  </si>
  <si>
    <t>Spolek přátel školy Fr. Stupky 16, Olomouc</t>
  </si>
  <si>
    <t>Svaz postižených civilizačními chorobami v ČR, Olomouc</t>
  </si>
  <si>
    <t>Klub Dr. Milady Horákové, Olomouc</t>
  </si>
  <si>
    <t>Centrum pro dětský sluch Tamtam, o. p. s. (dříve FRPSP, o.s. - Středisko rané péče Tamtam Ol.)</t>
  </si>
  <si>
    <t>o.p.s. Agentura rozvojové a humanitární pomoci Ol. kraje</t>
  </si>
  <si>
    <t>Centrum pro rodinný život Olomouc</t>
  </si>
  <si>
    <t>Čtvrtlístek Buková Praha</t>
  </si>
  <si>
    <t>Klub rodičů a přátel školy při ZŠ Nedvědova Olomouc</t>
  </si>
  <si>
    <t>Mensa ČR, Buková 2 Praha</t>
  </si>
  <si>
    <t>PROLOGOPAED</t>
  </si>
  <si>
    <t xml:space="preserve">SPOLU </t>
  </si>
  <si>
    <t>KYKLOP o. p. s.</t>
  </si>
  <si>
    <t>4322-Ústavy péče pro mládež</t>
  </si>
  <si>
    <t>CELKEM 4322</t>
  </si>
  <si>
    <t>Sbor dobrovolných hasičů Droždín</t>
  </si>
  <si>
    <t>Sbor dobrovolných hasičů Olomouc - Radíkov</t>
  </si>
  <si>
    <t>Sbor dobrovolných hasičů Chválkovice</t>
  </si>
  <si>
    <t>Sbor dobrovolných hasičů Olomouc - Topolany</t>
  </si>
  <si>
    <t>org. 300 Církevní gymnazium Německého řádu, s. r. o.</t>
  </si>
  <si>
    <t>org. 300 Dům dětí a mládeže, p. o.</t>
  </si>
  <si>
    <t>PŘÍSPĚVKY - celková položka - využití volného času PO (školy SMOl)</t>
  </si>
  <si>
    <t>ODBOR SOCIÁLNÍCH VĚCÍ</t>
  </si>
  <si>
    <t>PPK - Společenství Romů na Moravě</t>
  </si>
  <si>
    <t>PPK - Pro Vás</t>
  </si>
  <si>
    <t xml:space="preserve">PPK - Společnost Podané ruce, o. p. s. </t>
  </si>
  <si>
    <t>PPK - Mgr. Kamil Kopecký PhD., f.o.</t>
  </si>
  <si>
    <t>PPK - Člověk v tísni, o.p.s.</t>
  </si>
  <si>
    <t>PPK - Sdružení SPES</t>
  </si>
  <si>
    <t>PPK - Charita Olomouc</t>
  </si>
  <si>
    <t>PPK - Sdružení D</t>
  </si>
  <si>
    <t>PPK - JIKA</t>
  </si>
  <si>
    <t>PPK - P-centrum</t>
  </si>
  <si>
    <t xml:space="preserve">PPK - Maltézská pomoc, o.p.s. </t>
  </si>
  <si>
    <t>PPK - International Police Association</t>
  </si>
  <si>
    <t>5399-Ostatní záležitosti bezpečnosti, veřejného pořádku</t>
  </si>
  <si>
    <t>Program prevence kriminality - obecná položka - podíl města</t>
  </si>
  <si>
    <t>CELKEM 5399</t>
  </si>
  <si>
    <t xml:space="preserve">ÚZ 14336 úhrada nájemného azylantům </t>
  </si>
  <si>
    <t>PŘÍSPĚVKY dle rozhodnutí RMO - příspěvky subjektům v oblasti sociální</t>
  </si>
  <si>
    <t>CELKEM ODBOR STAVEBNÍ</t>
  </si>
  <si>
    <t>3419-Ostatní tělovýchovná činnost</t>
  </si>
  <si>
    <t>CELKEM 3419</t>
  </si>
  <si>
    <t>3421-Využití volného času dětí a mládeže</t>
  </si>
  <si>
    <t>CELKEM 3421</t>
  </si>
  <si>
    <t>3429-Ostatní zájmová činnost a rekreace</t>
  </si>
  <si>
    <t>CELKEM 3429</t>
  </si>
  <si>
    <t>3635-Územní plánování</t>
  </si>
  <si>
    <t>CELKEM 3635</t>
  </si>
  <si>
    <t>5171-Opravy a udržování</t>
  </si>
  <si>
    <t>2321-Odvádění a čistění odpadních vod a nakládání s kaly</t>
  </si>
  <si>
    <t>CELKEM 2321</t>
  </si>
  <si>
    <t>2333-Úpravy drobných vodních toků</t>
  </si>
  <si>
    <t>CELKEM 2333</t>
  </si>
  <si>
    <t>Dolní náměstí - vymezení dopravního koridoru</t>
  </si>
  <si>
    <t>3745-Péče o vzhled obcí a veřejnou zeleň</t>
  </si>
  <si>
    <t xml:space="preserve">PETARDA PRODUCTION, a. s. </t>
  </si>
  <si>
    <t xml:space="preserve">Pampaedie - škola zájmového vzdělávání </t>
  </si>
  <si>
    <t>Pastiche Filmz</t>
  </si>
  <si>
    <t>Spolek pro komorní hudbu při MFO</t>
  </si>
  <si>
    <t>Středomoravský klub automobilistů a motocyklistů Olomouc - historická vozidla</t>
  </si>
  <si>
    <t xml:space="preserve">Stopy paměti </t>
  </si>
  <si>
    <t>Vosátka Miroslav Ing. - S cube</t>
  </si>
  <si>
    <t>Dětský domov a Školní jídelna, U Sportovní haly, Olomouc</t>
  </si>
  <si>
    <t>Jitka Dobrovítovská</t>
  </si>
  <si>
    <t xml:space="preserve">Pavel Zatloukal </t>
  </si>
  <si>
    <t>Vladimír Puhač</t>
  </si>
  <si>
    <t>Milan Ryšavý</t>
  </si>
  <si>
    <t xml:space="preserve">Divadlo na Šantovce, o. p. s. </t>
  </si>
  <si>
    <t>Dům dětí a mládeže Olomouc, přísp. org. Ol. kraje</t>
  </si>
  <si>
    <t>Atletický klub Olomouc</t>
  </si>
  <si>
    <t>Agentura Garde Calcio Olomouc</t>
  </si>
  <si>
    <t>DHK Zora Olomouc - házená žen</t>
  </si>
  <si>
    <t>GEMO SPORT a. s. - příspěvek na ITS Cup  - tenisový turnaj</t>
  </si>
  <si>
    <t>1. NTC Olomouc</t>
  </si>
  <si>
    <t xml:space="preserve">Hanácký paraklub </t>
  </si>
  <si>
    <t>HCO - mládež</t>
  </si>
  <si>
    <t xml:space="preserve">HCO, s.r.o. - vrcholový sport </t>
  </si>
  <si>
    <t>Lanové centrum Proud - zkvalitnění a obnova materiálního zabezpečení lanového centra</t>
  </si>
  <si>
    <t>5229-Ostatní neinvestiční transfery neziskovým a podobným org.</t>
  </si>
  <si>
    <t xml:space="preserve">org. 251 Arcibiskupství olomoucké </t>
  </si>
  <si>
    <t xml:space="preserve">org. 251 Neziskové sdružení PRIMAVESI </t>
  </si>
  <si>
    <t xml:space="preserve">org. 251 Ensemble Damian </t>
  </si>
  <si>
    <t>org. 251 Olomoucká vinná</t>
  </si>
  <si>
    <t>4113 - ÚZ 531 90001 SFŽP ČR na projekt "Obnova zeleně Ústředního hřbitova v Olomouci" - zvláštní účet, fond 15 - neinvestiční přijaté transfery ze státního rozpočtu</t>
  </si>
  <si>
    <t>4113 - ÚZ 531 90001 SFŽP ČR na projekt "Založení krajinného prvku Holický les" - zvlášní účet, fond 69 - neinvestiční přijaté transfery ze státních fondů</t>
  </si>
  <si>
    <t>4113 -ÚZ 541 90001 SFŽP ČR na projekt "ZŠ Nedvědova 17 - energetická opatření" - zvláštní účet, fond 75 - neinvestiční příjaté transfery ze státní fondů</t>
  </si>
  <si>
    <t>4113 - ÚZ 541 90001 SFŽP ČR na projekt "ZŠ Rožňavská - energetická opatření" - zvláštní účet, fond 76 - neinvestiční příjaté transfery ze státní fondů</t>
  </si>
  <si>
    <t>4116 - ÚZ 535 15319 MŽP ČR na projekt "Obnova zeleně Ústředního hřbitova v Olomouci" - zvláštní účet, fond 15 - ostatní neinvestiční přijaté transfery ze státního rozpočtu</t>
  </si>
  <si>
    <t>4116 - ÚZ 22005 MPO ČR na výkon činnosti Jednotných kontaktních míst - ostatní neinvestiční přijaté transfery ze státního rozpočtu</t>
  </si>
  <si>
    <t>4116 - ÚZ 325 33123 MŠMT ČR na operační program "Vzdělávání pro konkurenceschopnost" - ostatní neinvestiční přijaté transfery ze státního rozpočtu</t>
  </si>
  <si>
    <t>4116 - ÚZ 321 33123 MŠMT ČR na operační program "Vzdělávání pro konkurenceschopnost" - ostatní neinvestiční přijaté transfery ze státního rozpočtu</t>
  </si>
  <si>
    <t>4116 - ÚZ 335 13233 MPSV ČR na OP "Lidské zdroje a zaměstnanost", projekt "Rozvoj procesu plánování dostupnosti sociálních služeb", fond 22 - ostatní neinvestiční přijaté transfery ze státního rozpočtu</t>
  </si>
  <si>
    <t>4116 - ÚZ 331 13233 MPSV ČR na OP "Lidské zdroje a zaměstnanost", projekt "Rozvoj procesu plánování dostupnosti sociálních služeb", fond 22 - ostatní neinvestiční přijaté transfery ze státního rozpočtu</t>
  </si>
  <si>
    <t>4116 - ÚZ 13011 MPSV ČR na zabezpečení činností vykonavaných v oblasti sociálně-právní ochrany dětí v r. 2014 - ostatní neinvestiční přijaté transfery ze státního rozpočtu</t>
  </si>
  <si>
    <t>4116 - ÚZ 14018 MV ČR na podporu prevence kriminality - program č. 114080 - ostatní neinvestiční přijaté transfery ze státního rozpočtu</t>
  </si>
  <si>
    <t>4116 - ÚZ 14336 MV ČR na úhradu pobytu azylantů (60 tis. Kč) a na rozvoj obce (24 tis. Kč) - ostatní neinvestiční přijaté transfery ze státního rozpočtu</t>
  </si>
  <si>
    <t>4116 - ÚZ 13305 MPSV ČR na realizaci služeb na podporu poskytování sociálních služeb dle Zákona č. 108/2006 Sb., o sociálních službách - ostatní neinvestiční přijaté transfery ze státního rozpočtu</t>
  </si>
  <si>
    <t>4116 - ÚZ 13010 MPSV ČR na výkon pěstounské péče - ostatní neinvestiční přijaté transfery ze státního rozpočtu</t>
  </si>
  <si>
    <t>4116 - ÚZ 29004 MZe ČR na výsadbu minim. podílu melior. a zpevňujících dřevin - ostatní neinv. přijaté transfery ze státního rozpočtu</t>
  </si>
  <si>
    <t>org. 300 Nadace Malý Noe</t>
  </si>
  <si>
    <t xml:space="preserve">org. 300 Dušan Horňák - Blacksouls promotion, f.o. </t>
  </si>
  <si>
    <t xml:space="preserve">org. 300 Jan Jílek - JF Show agency, f.o. </t>
  </si>
  <si>
    <t xml:space="preserve">org. 300 Livingstone s. r. o. 
</t>
  </si>
  <si>
    <t xml:space="preserve">org. 300 Martin Mikloš, f. o. </t>
  </si>
  <si>
    <t>org. 300 Balet Globa</t>
  </si>
  <si>
    <t>org. 300 P-CENTRUM</t>
  </si>
  <si>
    <t>org. 300 Renata Kaslová, f. o. (RAKAS ART AGENCY)</t>
  </si>
  <si>
    <t>org. 300 Spolek Trend vozíčkářů Olomouc</t>
  </si>
  <si>
    <t>org. 300 Sbor dobrovolných hasičů Chválkovice</t>
  </si>
  <si>
    <t>org. 300 Baletní studio při Moravském divadle Ol.</t>
  </si>
  <si>
    <t>org. 300 ARKS Plus s.r.o.</t>
  </si>
  <si>
    <t xml:space="preserve">org. 300 Ing. Kateřina Marková, f.o. </t>
  </si>
  <si>
    <t>org. 300 Císařská Slavkovská Garda</t>
  </si>
  <si>
    <t>org. 300 Česká debatní společnost</t>
  </si>
  <si>
    <t>org. 300 Unie nestátních neziskových organizací Ol. kraje</t>
  </si>
  <si>
    <t>org. 300 Římskokatolická farnost Olomouc - Hněvotín</t>
  </si>
  <si>
    <t xml:space="preserve">org. 300 Vlastivědné muzeum v Olomouci, přísp. org. </t>
  </si>
  <si>
    <t>org. 300 Olomoucká vinná</t>
  </si>
  <si>
    <t>org. 300 Eva Klimentová, f. o.</t>
  </si>
  <si>
    <t>org. 300 Ondřej Hruška, f. o.  (prvotní žadatel Jiří Jirák, f. o.)</t>
  </si>
  <si>
    <t>org. 300 Židovská obec Olomouc</t>
  </si>
  <si>
    <t>org. 300 Theodor Mojžíš</t>
  </si>
  <si>
    <t>org. 300 Jaroslav Horák</t>
  </si>
  <si>
    <t>org. 300 Klub vojenské historie Olomouc -LO37</t>
  </si>
  <si>
    <t>org. 300 Ing. Jitka Brabcová, Ph.D.</t>
  </si>
  <si>
    <t>TSMO,a.s. OVS org. 10564 podzemní parkoviště</t>
  </si>
  <si>
    <t>TSMO,a.s. OVS org. 10565 pasport MK</t>
  </si>
  <si>
    <t>TSMO,a.s. OVS org. 10566 rozkopávky MK</t>
  </si>
  <si>
    <t>TSMO,a.s. OVS org. 10561 výběr parkovného</t>
  </si>
  <si>
    <t>TSMO,a.s. Štítného ul. - výdaje v období udržitelnosti projektu, fond 12</t>
  </si>
  <si>
    <t>TSMO,a.s. Přednádražní prostor - výdaje v období udržitelnosti projektu, fond 60</t>
  </si>
  <si>
    <t>TSMO a.s. Dolní náměstí - rekonstrukce - doba udržitelnosti projektu do r. 2020, fond 45</t>
  </si>
  <si>
    <t>TSMO,a.s. OVS org. 10567 veřejné osvětlení a SSZ</t>
  </si>
  <si>
    <t>TSMO,a.s. OVS org. 10568 pasport VO a SSZ</t>
  </si>
  <si>
    <t>5193-Výdaje na dopravní územní obslužnost</t>
  </si>
  <si>
    <t>ostatní OVS org. 2674 smluvní jízdné, přenosné jízdenky pro zaměstnance MMOl</t>
  </si>
  <si>
    <t>ostatní OVS org. 2675 změny jízdních řádů</t>
  </si>
  <si>
    <t>OVS org. 2676 dopravní obslužnost - kompenzace jízdného přímým účastníkům odboje</t>
  </si>
  <si>
    <t>OVS org. 2677 Kompenzace "DÁRCI"</t>
  </si>
  <si>
    <t>CELKEM OVS ODBOR DOPRAVY</t>
  </si>
  <si>
    <t>OVS ODBOR AGENDY ŘIDIČŮ A MOTOROVÝCH VOZIDEL</t>
  </si>
  <si>
    <t>TSMO,a.s. OVS Centrum Semafor - údržba venkovního areálu Centra Semafor</t>
  </si>
  <si>
    <t>Upravený
rozpočet 2014</t>
  </si>
  <si>
    <t>CELKEM ODBOR SPRÁVY                                                   (OD 3.9.2014 - ODBOR KANCELÁŘ TAJEMNÍKA)</t>
  </si>
  <si>
    <t>Olomoucký kraj na projekt "Olomouc v kostce"</t>
  </si>
  <si>
    <t xml:space="preserve">ÚZ 00512 </t>
  </si>
  <si>
    <t>4116 - ÚZ 34054 MK ČR na program "Regenerace městských památkových rezervací a městských památkových zón" - ostatní neinvestiční přijaté transfery ze státního rozpočtu</t>
  </si>
  <si>
    <t>4116 - ÚZ 34070 MK ČR na projekt "Glagolská mše" - ostatní neinvestiční přijaté transfery ze státního rozpočtu</t>
  </si>
  <si>
    <t>4116 - ÚZ 34352 MK ČR pro MF (1.210 tis. Kč) a MD (4.860 tis. Kč) na vlastní uměleckou činnost v r. 2014 - ostatní neinvestiční přijaté transfery ze státního rozpočtu</t>
  </si>
  <si>
    <t>4116 - ÚZ 335 13233 MPSV ČR na projekt "Podpora standardizace činnosti orgánů soc. právní ochrany dětí" - fond 98 - ostatní neinvestiční přijaté transfery ze státního rozpočtu</t>
  </si>
  <si>
    <t>4116 - ÚZ 331 13233 MPSV ČR na projekt "Podpora standardizace činnosti orgánů soc. právní ochrany dětí" - fond 98 - ostatní neinvestiční přijaté transfery ze státního rozpočtu</t>
  </si>
  <si>
    <t>4116 - ÚZ 15065 MŽP ČR pro ZOO Olomouc - program "Příspěvek zoologickým zahradám v r. 2014" - ostatní neinvestiční přijaté transfery ze státního rozpočtu</t>
  </si>
  <si>
    <t>4116 - ÚZ 605 15008 MŽP ČR na projekt ""TT Nové Sady" - zvláštní účet, fond 33 - ostatní neinvestiční přijaté transfery ze státního rozpočtu</t>
  </si>
  <si>
    <t>4116 - ÚZ 411 17007 MMR ČR na projekt "Přeshraniční spolupráce ZOO Olomouc a ZOO Opole" - zvláštní EUR účet, fond 4 - ostatní neinvestiční přijaté transfery ze státního rozpočtu</t>
  </si>
  <si>
    <t>4116 - ÚZ 365 17003 MMR ČR na projekt "Novosadský dvůr - rekonstrukce komunikace" - zvláštní účet, fond 72 - ostatní neinvestiční přijaté transfery ze státního rozpočtu</t>
  </si>
  <si>
    <t>4116 - ÚZ 535 15319 MŽP ČR na projekt "Založení krajinného prvku Holický les" - zvláštní účet, fond 69 - ostatní neinvestiční přijaté transfery ze státního rozpočtu</t>
  </si>
  <si>
    <t>4116 - ÚZ 365 17003 MMR ČR na projekt "Trnkova ul. - parkoviště před domy 17 - 19" - zvláštní účet, fond 91 - ostatní neinvestiční příjaté transfere ze státního rozpočtu</t>
  </si>
  <si>
    <t>4116 - ÚZ 545 150370 MŽP ČR na projekt "ZŠ Rožňavská - energetická opatření" - zvláštní účet, fond 76 - ostatní neinvestiční příjaté transfere ze státního rozpočtu</t>
  </si>
  <si>
    <t>4116 - ÚZ 545 15370 MŽP ČR na projekt "ZŠ Nedvědova 19 - energetická opatření" - zvláštní účet, fond 75 - ostatní neinvestiční příjaté transfere ze státního rozpočtu</t>
  </si>
  <si>
    <t>4116 - ÚZ 375 17009 MMR ČR na projekt "Příprava integrované strategie pro ITI - Olomoucká aglomerace" - zvláštní účet, fond 99                                                                - ostatní neinvestiční příjaté transfere ze státního rozpočtu</t>
  </si>
  <si>
    <t>4116 - ÚZ 371 17008 MMR ČR na projekt "Příprava integrované strategie pro ITI - Olomoucká aglomerace" - zvláštní účet, fond 99                                                                - ostatní neinvestiční příjaté transfere ze státního rozpočtu</t>
  </si>
  <si>
    <t>4118 - ÚZ 415 95113 MF ČR na projekt "Přeshraniční spolupráce ZOO Olomouc a ZOO Opole" - zvláštní EUR účet, fond 4 - neinvestiční převody z Národního fondu</t>
  </si>
  <si>
    <t>4122 - ÚZ 00204 Olomoucký kraj pro Knihovnu města Olomouce na plnění regionální funkce knihovny - neinvestiční přijaté transfery od krajů</t>
  </si>
  <si>
    <t>4122 - ÚZ 00001 Olomoucký kraj pro Moravskou filharmonii na projekt "Má vlast - koncerty s V. Hudečkem" - neinvestiční přijaté transfery od krajů</t>
  </si>
  <si>
    <t>4122 - Jihomoravský kraj pro Moravskou filharmonii (na základě darovací smlouvy)</t>
  </si>
  <si>
    <t>4122 - ÚZ 00501 Olomoucký kraj na projekt "EUROPE DIRECT" - zvláštní účet, fond 23 - neinvestiční přijaté transfery od krajů</t>
  </si>
  <si>
    <t>4122 - ÚZ 14004 MV ČR na výdaje JSDH (odborná příprava) - neinvestiční přijaté transfery od krajů</t>
  </si>
  <si>
    <t>4122 - ÚZ 00213 Olomoucký kraj pro Moravskou filharmonii na: Mezinárodní varhanní festival (140 tis. Kč) a na Mezinárodní hudební festival Dvořákova Olomouc (550 tis. Kč) - neinvestiční přijaté transfery od krajů</t>
  </si>
  <si>
    <t>4122 - ÚZ 00008 Olomoucký kraj na zajištění akceschopnosti JSDH - neinvestiční přijaté transfery od krajů</t>
  </si>
  <si>
    <t>4122 - ÚZ 00512 Olomoucký kraj na projekt "Olomouc v kostce" - neinvestiční přijaté transfery od krajů</t>
  </si>
  <si>
    <t>4122 - ÚZ 321 33030 Olomoucký kraj na projekt "ZŠ Nedvědova - integrace sociálně znevýhodněných žáků" - neinvestiční přijaté transfery od krajů</t>
  </si>
  <si>
    <t>4122 - ÚZ 325 33030 Olomoucký kraj na projekt "ZŠ Nedvědova - integrace sociálně znevýhodněných žáků" - neinvestiční přijaté transfery od krajů</t>
  </si>
  <si>
    <t>4122 - ÚZ 00200 Olomoucký kraj pro Moravskou filharmonii (228 tis. Kč) a Moravské divadlo (1.044 tis. Kč) na realizaci aktivit majících regionální rozměr v roce 2014 - neinvestiční přijaté transfery od krajů</t>
  </si>
  <si>
    <t>4123 - ÚZ 385 87005 projekt "MŠ Michalské stromořadi" - zvláštní účet, fond 88 - neinvestiční přijaté transfery od regionálních rad</t>
  </si>
  <si>
    <t>4123 - ÚZ 385 87005 projekt "MŠ Svatoplukova 11", zvláštní účet, fond 56 - neinvestiční přijaté transfery od regionálních rad</t>
  </si>
  <si>
    <t>4123 - ÚZ385 87005 projekt "Moravská cyklotrasa na území ORP Olomouc, k. ú. Povel" - zvláštní účet, fond 57 - neinvestiční přijaté tranfery od regionálních rad</t>
  </si>
  <si>
    <t>4123 - ÚZ385 87005  projekt "ZŠ Rožňavská - sportujeme společně" - zvláštní účet, fond 59 - neinvestiční přijaté tranfery od regionálních rad</t>
  </si>
  <si>
    <t>4123 - ÚZ 385 87005 projekt "Cyklostezka Hlušovice" - zvláštní účet, fond 58 - neinvestiční přijaté tranfery od regionálních rad</t>
  </si>
  <si>
    <t>4123 - ÚZ 385 87005 projekt "ZŠ Svatoplukova - venkovní hřiště" - zvláštní účet, fond 67 - neinvestiční přijaté tranfery od regionálních rad</t>
  </si>
  <si>
    <t>4123 - ÚZ 385 87005 projekt "MŠ Jílová - zprovoznění oddělení" - zvláštní účet, fond 50 - neinvestiční přijaté tranfery od regionálních rad</t>
  </si>
  <si>
    <t>4123 - ÚZ 385 87005 projekt "Dolní náměstí - rekonstrukce" - zvláštní účet, fond 45 - neinvestiční přijaté transfery od regionálních rad</t>
  </si>
  <si>
    <t>4123 - ÚZ 385 87005 projekt "ZŠ Svatoplukova 11 - tělocvična" - zvláštní účet, fond 70 - neinvestiční přijaté transfery od regionálních rad</t>
  </si>
  <si>
    <t>CELKEM ODBOR ŽIVOTNÍHO PROSTŘEDÍ</t>
  </si>
  <si>
    <t>3326-Pořízení, zachování a obnova hodnot místního kulturního, národního a historického povědomí</t>
  </si>
  <si>
    <t>CELKEM 3326</t>
  </si>
  <si>
    <t>3329-Ostatní záležitosti ochrany památek a péče o kulturní dědictví</t>
  </si>
  <si>
    <t>CELKEM 3329</t>
  </si>
  <si>
    <t>3612-Bytové hospodářství</t>
  </si>
  <si>
    <t>CELKEM 3612</t>
  </si>
  <si>
    <t>3636-Územní rozvoj</t>
  </si>
  <si>
    <t>CELKEM 3636</t>
  </si>
  <si>
    <t>3117-První stupeň základních škol</t>
  </si>
  <si>
    <t>CELKEM 3117</t>
  </si>
  <si>
    <t>CELKEM ODBOR ŠKOLSTVÍ</t>
  </si>
  <si>
    <t>4333-Domovy-penzióny pro matky s dětmi</t>
  </si>
  <si>
    <t>CELKEM 4333</t>
  </si>
  <si>
    <t>4342-Sociální péče a pomoc přistěhovalcům a vybraným etnikům</t>
  </si>
  <si>
    <t xml:space="preserve">REKAPITULACE PŘÍJMŮ, VÝDAJŮ A FINANCOVÁNÍ  2014  VČ. SPORTOVNÍCH ZAŘÍZENÍ  </t>
  </si>
  <si>
    <t>Základní pohled (1.1.2014 až 31.12.2014)</t>
  </si>
  <si>
    <t>Číslo řádku</t>
  </si>
  <si>
    <t>Nadpis</t>
  </si>
  <si>
    <t>Schválený rozpočet</t>
  </si>
  <si>
    <t>Upravený rozpočet</t>
  </si>
  <si>
    <t>Čerpání skutečnost</t>
  </si>
  <si>
    <t xml:space="preserve">% čerpání 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</si>
  <si>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</si>
  <si>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</si>
  <si>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</si>
  <si>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</si>
  <si>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</si>
  <si>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</si>
  <si>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</si>
  <si>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</si>
  <si>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09-odbor kancelář tajemníka (vznik od 3.9.2014)</t>
  </si>
  <si>
    <t>10-stavební odbor</t>
  </si>
  <si>
    <t>11-odbor vnějších vztahů a informací</t>
  </si>
  <si>
    <t>12-odbor správních činností (vznik od 3.9.2014)</t>
  </si>
  <si>
    <t>13-odbor informatiky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</si>
  <si>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</si>
  <si>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</si>
  <si>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</si>
  <si>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</si>
  <si>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</si>
  <si>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</si>
  <si>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</si>
  <si>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</si>
  <si>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</si>
  <si>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</si>
  <si>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</si>
  <si>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</si>
  <si>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fond)</t>
  </si>
  <si>
    <t>běžné účty celkem</t>
  </si>
  <si>
    <t>splátky úvěrů</t>
  </si>
  <si>
    <t>Komerční banka, a. s.</t>
  </si>
  <si>
    <t>EIB</t>
  </si>
  <si>
    <t>Moravská vodárenská, a. s.</t>
  </si>
  <si>
    <t xml:space="preserve">Česko - Britská Mezinárodní škola a MŠ </t>
  </si>
  <si>
    <t>CELKEM  (B)</t>
  </si>
  <si>
    <t>Tř. 8 - FINANCOVÁNÍ CELKEM (A + B)</t>
  </si>
  <si>
    <t>- Moravská vodárenská a. s. - dlouhodobý úvěr</t>
  </si>
  <si>
    <t>- Česko Britská Mezinárodní škola a mateřská školka - půjčka</t>
  </si>
  <si>
    <t>- Evropská investiční banka - dlouhodobý úvěr</t>
  </si>
  <si>
    <t>- Komerční banka, a. s.  - revolvingový úvěr</t>
  </si>
  <si>
    <t>- Komerční banka, a. s.  - dlouhodobý úvěr</t>
  </si>
  <si>
    <t>- Komerční banka, a. s. - dlouhodobý úvěr</t>
  </si>
  <si>
    <t>- Komerční banka, a. s. - směnečný program</t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</si>
  <si>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308 040 691,00 Kč</t>
    </r>
    <r>
      <rPr>
        <sz val="10"/>
        <rFont val="Arial Narrow"/>
        <family val="2"/>
      </rPr>
      <t>. Tuto částku tvoří:</t>
    </r>
  </si>
  <si>
    <t>Český radioklub - Hanácký radioklub OK2KYJ</t>
  </si>
  <si>
    <t>Fotbal budoucnosti Olomouc</t>
  </si>
  <si>
    <t>In-line klub Ol.</t>
  </si>
  <si>
    <t>Skupina historického a scénického šermu Non Sancti</t>
  </si>
  <si>
    <t>TJ Sokol Svatý Kopeček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</si>
  <si>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446 693 839,64 Kč</t>
    </r>
    <r>
      <rPr>
        <sz val="10"/>
        <rFont val="Arial Narrow"/>
        <family val="2"/>
      </rPr>
      <t>. Tuto částku tvoří:</t>
    </r>
  </si>
  <si>
    <t>str. 85 - 91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</si>
</sst>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%"/>
    <numFmt numFmtId="173" formatCode="#0.00"/>
    <numFmt numFmtId="174" formatCode="dd\.mm\.yyyy"/>
    <numFmt numFmtId="175" formatCode="#,##0.0"/>
    <numFmt numFmtId="176" formatCode="#,##0.00\ _K_č"/>
    <numFmt numFmtId="177" formatCode="#,##0.00\ &quot;Kč&quot;"/>
    <numFmt numFmtId="178" formatCode="#,##0\ &quot;Kč&quot;"/>
    <numFmt numFmtId="179" formatCode="#,##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SansSerif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name val="Arial CE"/>
      <family val="0"/>
    </font>
    <font>
      <sz val="10"/>
      <color indexed="5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3" fontId="2" fillId="24" borderId="13" xfId="0" applyNumberFormat="1" applyFont="1" applyFill="1" applyBorder="1" applyAlignment="1" applyProtection="1">
      <alignment horizontal="right" vertical="center" wrapText="1"/>
      <protection/>
    </xf>
    <xf numFmtId="3" fontId="2" fillId="7" borderId="13" xfId="0" applyNumberFormat="1" applyFont="1" applyFill="1" applyBorder="1" applyAlignment="1" applyProtection="1">
      <alignment horizontal="right" vertical="center" wrapText="1"/>
      <protection/>
    </xf>
    <xf numFmtId="172" fontId="2" fillId="24" borderId="13" xfId="0" applyNumberFormat="1" applyFont="1" applyFill="1" applyBorder="1" applyAlignment="1" applyProtection="1">
      <alignment horizontal="right" vertical="center" wrapText="1"/>
      <protection/>
    </xf>
    <xf numFmtId="3" fontId="3" fillId="19" borderId="13" xfId="0" applyNumberFormat="1" applyFont="1" applyFill="1" applyBorder="1" applyAlignment="1" applyProtection="1">
      <alignment horizontal="right" vertical="center" wrapText="1"/>
      <protection/>
    </xf>
    <xf numFmtId="3" fontId="2" fillId="19" borderId="13" xfId="0" applyNumberFormat="1" applyFont="1" applyFill="1" applyBorder="1" applyAlignment="1" applyProtection="1">
      <alignment horizontal="right" vertical="center" wrapText="1"/>
      <protection/>
    </xf>
    <xf numFmtId="172" fontId="2" fillId="19" borderId="13" xfId="0" applyNumberFormat="1" applyFont="1" applyFill="1" applyBorder="1" applyAlignment="1" applyProtection="1">
      <alignment horizontal="right" vertical="center" wrapText="1"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horizontal="left" vertical="center" wrapText="1"/>
      <protection/>
    </xf>
    <xf numFmtId="172" fontId="3" fillId="19" borderId="13" xfId="0" applyNumberFormat="1" applyFont="1" applyFill="1" applyBorder="1" applyAlignment="1" applyProtection="1">
      <alignment horizontal="right" vertical="center" wrapText="1"/>
      <protection/>
    </xf>
    <xf numFmtId="0" fontId="1" fillId="19" borderId="15" xfId="0" applyFont="1" applyFill="1" applyBorder="1" applyAlignment="1" applyProtection="1">
      <alignment horizontal="left" vertical="center" wrapText="1"/>
      <protection/>
    </xf>
    <xf numFmtId="3" fontId="3" fillId="24" borderId="13" xfId="0" applyNumberFormat="1" applyFont="1" applyFill="1" applyBorder="1" applyAlignment="1" applyProtection="1">
      <alignment horizontal="right" vertical="center" wrapText="1"/>
      <protection/>
    </xf>
    <xf numFmtId="3" fontId="3" fillId="7" borderId="13" xfId="0" applyNumberFormat="1" applyFont="1" applyFill="1" applyBorder="1" applyAlignment="1" applyProtection="1">
      <alignment horizontal="right" vertical="center" wrapText="1"/>
      <protection/>
    </xf>
    <xf numFmtId="10" fontId="3" fillId="24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0" xfId="51" applyNumberFormat="1" applyFont="1">
      <alignment/>
      <protection/>
    </xf>
    <xf numFmtId="3" fontId="0" fillId="0" borderId="0" xfId="51" applyNumberFormat="1">
      <alignment/>
      <protection/>
    </xf>
    <xf numFmtId="3" fontId="4" fillId="0" borderId="16" xfId="50" applyNumberFormat="1" applyFont="1" applyBorder="1" applyAlignment="1">
      <alignment horizontal="right"/>
      <protection/>
    </xf>
    <xf numFmtId="4" fontId="4" fillId="0" borderId="16" xfId="50" applyNumberFormat="1" applyFont="1" applyBorder="1" applyAlignment="1">
      <alignment horizontal="right"/>
      <protection/>
    </xf>
    <xf numFmtId="3" fontId="4" fillId="0" borderId="17" xfId="51" applyNumberFormat="1" applyFont="1" applyBorder="1" applyAlignment="1">
      <alignment horizontal="left"/>
      <protection/>
    </xf>
    <xf numFmtId="3" fontId="4" fillId="0" borderId="18" xfId="51" applyNumberFormat="1" applyFont="1" applyBorder="1" applyAlignment="1">
      <alignment horizontal="left"/>
      <protection/>
    </xf>
    <xf numFmtId="3" fontId="4" fillId="0" borderId="19" xfId="51" applyNumberFormat="1" applyFont="1" applyBorder="1" applyAlignment="1">
      <alignment horizontal="right"/>
      <protection/>
    </xf>
    <xf numFmtId="4" fontId="4" fillId="0" borderId="19" xfId="51" applyNumberFormat="1" applyFont="1" applyBorder="1" applyAlignment="1">
      <alignment horizontal="right"/>
      <protection/>
    </xf>
    <xf numFmtId="3" fontId="0" fillId="0" borderId="20" xfId="51" applyNumberFormat="1" applyFont="1" applyBorder="1">
      <alignment/>
      <protection/>
    </xf>
    <xf numFmtId="3" fontId="0" fillId="0" borderId="0" xfId="51" applyNumberFormat="1" applyBorder="1">
      <alignment/>
      <protection/>
    </xf>
    <xf numFmtId="3" fontId="0" fillId="0" borderId="21" xfId="51" applyNumberFormat="1" applyBorder="1" applyAlignment="1">
      <alignment horizontal="right"/>
      <protection/>
    </xf>
    <xf numFmtId="4" fontId="0" fillId="0" borderId="21" xfId="51" applyNumberFormat="1" applyBorder="1" applyAlignment="1">
      <alignment horizontal="right"/>
      <protection/>
    </xf>
    <xf numFmtId="3" fontId="0" fillId="0" borderId="20" xfId="51" applyNumberFormat="1" applyBorder="1">
      <alignment/>
      <protection/>
    </xf>
    <xf numFmtId="3" fontId="4" fillId="0" borderId="22" xfId="51" applyNumberFormat="1" applyFont="1" applyBorder="1">
      <alignment/>
      <protection/>
    </xf>
    <xf numFmtId="3" fontId="0" fillId="0" borderId="23" xfId="51" applyNumberFormat="1" applyBorder="1">
      <alignment/>
      <protection/>
    </xf>
    <xf numFmtId="3" fontId="4" fillId="0" borderId="16" xfId="51" applyNumberFormat="1" applyFont="1" applyBorder="1" applyAlignment="1">
      <alignment horizontal="right"/>
      <protection/>
    </xf>
    <xf numFmtId="4" fontId="4" fillId="0" borderId="16" xfId="51" applyNumberFormat="1" applyFont="1" applyBorder="1" applyAlignment="1">
      <alignment horizontal="right"/>
      <protection/>
    </xf>
    <xf numFmtId="3" fontId="4" fillId="0" borderId="24" xfId="51" applyNumberFormat="1" applyFont="1" applyBorder="1">
      <alignment/>
      <protection/>
    </xf>
    <xf numFmtId="3" fontId="0" fillId="0" borderId="25" xfId="51" applyNumberFormat="1" applyBorder="1">
      <alignment/>
      <protection/>
    </xf>
    <xf numFmtId="3" fontId="4" fillId="0" borderId="26" xfId="51" applyNumberFormat="1" applyFont="1" applyBorder="1" applyAlignment="1">
      <alignment horizontal="right"/>
      <protection/>
    </xf>
    <xf numFmtId="4" fontId="4" fillId="0" borderId="26" xfId="51" applyNumberFormat="1" applyFont="1" applyBorder="1" applyAlignment="1">
      <alignment horizontal="right"/>
      <protection/>
    </xf>
    <xf numFmtId="3" fontId="7" fillId="19" borderId="16" xfId="49" applyNumberFormat="1" applyFont="1" applyFill="1" applyBorder="1" applyAlignment="1">
      <alignment horizontal="right" vertical="center" wrapText="1"/>
      <protection/>
    </xf>
    <xf numFmtId="4" fontId="7" fillId="19" borderId="16" xfId="49" applyNumberFormat="1" applyFont="1" applyFill="1" applyBorder="1" applyAlignment="1">
      <alignment horizontal="right" vertical="center" wrapText="1"/>
      <protection/>
    </xf>
    <xf numFmtId="3" fontId="4" fillId="0" borderId="27" xfId="51" applyNumberFormat="1" applyFont="1" applyBorder="1" applyAlignment="1">
      <alignment horizontal="left"/>
      <protection/>
    </xf>
    <xf numFmtId="3" fontId="0" fillId="0" borderId="28" xfId="51" applyNumberFormat="1" applyBorder="1">
      <alignment/>
      <protection/>
    </xf>
    <xf numFmtId="3" fontId="0" fillId="0" borderId="29" xfId="51" applyNumberFormat="1" applyBorder="1">
      <alignment/>
      <protection/>
    </xf>
    <xf numFmtId="3" fontId="0" fillId="0" borderId="30" xfId="51" applyNumberFormat="1" applyBorder="1">
      <alignment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2" fillId="24" borderId="16" xfId="0" applyFont="1" applyFill="1" applyBorder="1" applyAlignment="1" applyProtection="1">
      <alignment horizontal="left" vertical="center" wrapText="1"/>
      <protection/>
    </xf>
    <xf numFmtId="3" fontId="2" fillId="24" borderId="16" xfId="0" applyNumberFormat="1" applyFont="1" applyFill="1" applyBorder="1" applyAlignment="1" applyProtection="1">
      <alignment horizontal="right" vertical="center" wrapText="1"/>
      <protection/>
    </xf>
    <xf numFmtId="3" fontId="2" fillId="7" borderId="16" xfId="0" applyNumberFormat="1" applyFont="1" applyFill="1" applyBorder="1" applyAlignment="1" applyProtection="1">
      <alignment horizontal="right" vertical="center" wrapText="1"/>
      <protection/>
    </xf>
    <xf numFmtId="0" fontId="1" fillId="24" borderId="16" xfId="0" applyFont="1" applyFill="1" applyBorder="1" applyAlignment="1" applyProtection="1">
      <alignment horizontal="left" vertical="center" wrapText="1"/>
      <protection/>
    </xf>
    <xf numFmtId="3" fontId="3" fillId="19" borderId="16" xfId="0" applyNumberFormat="1" applyFont="1" applyFill="1" applyBorder="1" applyAlignment="1" applyProtection="1">
      <alignment horizontal="right" vertical="center" wrapText="1"/>
      <protection/>
    </xf>
    <xf numFmtId="0" fontId="1" fillId="19" borderId="16" xfId="0" applyFont="1" applyFill="1" applyBorder="1" applyAlignment="1" applyProtection="1">
      <alignment horizontal="left" vertical="center" wrapText="1"/>
      <protection/>
    </xf>
    <xf numFmtId="0" fontId="3" fillId="7" borderId="16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vertical="center" wrapText="1"/>
      <protection/>
    </xf>
    <xf numFmtId="4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5" fillId="25" borderId="13" xfId="0" applyFont="1" applyFill="1" applyBorder="1" applyAlignment="1" applyProtection="1">
      <alignment horizontal="left" vertical="center" wrapText="1"/>
      <protection/>
    </xf>
    <xf numFmtId="4" fontId="5" fillId="25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Alignment="1">
      <alignment/>
    </xf>
    <xf numFmtId="174" fontId="2" fillId="24" borderId="0" xfId="0" applyNumberFormat="1" applyFont="1" applyFill="1" applyBorder="1" applyAlignment="1" applyProtection="1">
      <alignment horizontal="right" wrapText="1"/>
      <protection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4" fontId="2" fillId="24" borderId="13" xfId="0" applyNumberFormat="1" applyFont="1" applyFill="1" applyBorder="1" applyAlignment="1" applyProtection="1">
      <alignment horizontal="right" vertical="center" wrapText="1"/>
      <protection/>
    </xf>
    <xf numFmtId="173" fontId="2" fillId="24" borderId="13" xfId="0" applyNumberFormat="1" applyFont="1" applyFill="1" applyBorder="1" applyAlignment="1" applyProtection="1">
      <alignment horizontal="right" vertical="center" wrapText="1"/>
      <protection/>
    </xf>
    <xf numFmtId="0" fontId="3" fillId="8" borderId="13" xfId="0" applyFont="1" applyFill="1" applyBorder="1" applyAlignment="1" applyProtection="1">
      <alignment horizontal="left" vertical="center" wrapText="1"/>
      <protection/>
    </xf>
    <xf numFmtId="4" fontId="3" fillId="8" borderId="13" xfId="0" applyNumberFormat="1" applyFont="1" applyFill="1" applyBorder="1" applyAlignment="1" applyProtection="1">
      <alignment horizontal="right" vertical="center" wrapText="1"/>
      <protection/>
    </xf>
    <xf numFmtId="173" fontId="3" fillId="8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4" fontId="3" fillId="10" borderId="13" xfId="0" applyNumberFormat="1" applyFont="1" applyFill="1" applyBorder="1" applyAlignment="1" applyProtection="1">
      <alignment horizontal="right" vertical="center" wrapText="1"/>
      <protection/>
    </xf>
    <xf numFmtId="173" fontId="3" fillId="1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3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0" fontId="5" fillId="8" borderId="13" xfId="0" applyFont="1" applyFill="1" applyBorder="1" applyAlignment="1" applyProtection="1">
      <alignment horizontal="left" vertical="center" wrapText="1"/>
      <protection/>
    </xf>
    <xf numFmtId="4" fontId="10" fillId="8" borderId="13" xfId="0" applyNumberFormat="1" applyFont="1" applyFill="1" applyBorder="1" applyAlignment="1" applyProtection="1">
      <alignment horizontal="right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17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3" borderId="13" xfId="0" applyFont="1" applyFill="1" applyBorder="1" applyAlignment="1" applyProtection="1">
      <alignment horizontal="left" vertical="center" wrapText="1"/>
      <protection/>
    </xf>
    <xf numFmtId="4" fontId="3" fillId="3" borderId="13" xfId="0" applyNumberFormat="1" applyFont="1" applyFill="1" applyBorder="1" applyAlignment="1" applyProtection="1">
      <alignment horizontal="right" vertical="center" wrapText="1"/>
      <protection/>
    </xf>
    <xf numFmtId="173" fontId="3" fillId="3" borderId="13" xfId="0" applyNumberFormat="1" applyFont="1" applyFill="1" applyBorder="1" applyAlignment="1" applyProtection="1">
      <alignment horizontal="right" vertical="center" wrapText="1"/>
      <protection/>
    </xf>
    <xf numFmtId="0" fontId="5" fillId="1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17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15" borderId="13" xfId="0" applyFont="1" applyFill="1" applyBorder="1" applyAlignment="1" applyProtection="1">
      <alignment horizontal="left" vertical="center" wrapText="1"/>
      <protection/>
    </xf>
    <xf numFmtId="4" fontId="3" fillId="15" borderId="13" xfId="0" applyNumberFormat="1" applyFont="1" applyFill="1" applyBorder="1" applyAlignment="1" applyProtection="1">
      <alignment horizontal="right" vertical="center" wrapText="1"/>
      <protection/>
    </xf>
    <xf numFmtId="4" fontId="10" fillId="15" borderId="13" xfId="0" applyNumberFormat="1" applyFont="1" applyFill="1" applyBorder="1" applyAlignment="1" applyProtection="1">
      <alignment horizontal="right" vertical="center" wrapText="1"/>
      <protection/>
    </xf>
    <xf numFmtId="173" fontId="3" fillId="15" borderId="13" xfId="0" applyNumberFormat="1" applyFont="1" applyFill="1" applyBorder="1" applyAlignment="1" applyProtection="1">
      <alignment horizontal="right" vertical="center" wrapText="1"/>
      <protection/>
    </xf>
    <xf numFmtId="4" fontId="3" fillId="25" borderId="13" xfId="0" applyNumberFormat="1" applyFont="1" applyFill="1" applyBorder="1" applyAlignment="1" applyProtection="1">
      <alignment horizontal="right" vertical="center" wrapText="1"/>
      <protection/>
    </xf>
    <xf numFmtId="4" fontId="10" fillId="25" borderId="13" xfId="0" applyNumberFormat="1" applyFont="1" applyFill="1" applyBorder="1" applyAlignment="1" applyProtection="1">
      <alignment horizontal="right" vertical="center" wrapText="1"/>
      <protection/>
    </xf>
    <xf numFmtId="173" fontId="3" fillId="25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14" fillId="0" borderId="0" xfId="0" applyFont="1" applyAlignment="1">
      <alignment/>
    </xf>
    <xf numFmtId="4" fontId="35" fillId="0" borderId="0" xfId="53" applyNumberFormat="1" applyFont="1" applyBorder="1" applyAlignment="1">
      <alignment horizontal="right" vertical="center"/>
      <protection/>
    </xf>
    <xf numFmtId="0" fontId="34" fillId="0" borderId="0" xfId="53" applyFont="1" applyBorder="1" applyAlignment="1">
      <alignment vertical="center"/>
      <protection/>
    </xf>
    <xf numFmtId="0" fontId="24" fillId="0" borderId="0" xfId="53">
      <alignment/>
      <protection/>
    </xf>
    <xf numFmtId="0" fontId="24" fillId="0" borderId="0" xfId="53" applyBorder="1">
      <alignment/>
      <protection/>
    </xf>
    <xf numFmtId="0" fontId="34" fillId="0" borderId="31" xfId="53" applyFont="1" applyBorder="1" applyAlignment="1">
      <alignment horizontal="center" vertical="center"/>
      <protection/>
    </xf>
    <xf numFmtId="0" fontId="34" fillId="0" borderId="32" xfId="53" applyFont="1" applyBorder="1" applyAlignment="1">
      <alignment horizontal="center" vertical="center"/>
      <protection/>
    </xf>
    <xf numFmtId="4" fontId="34" fillId="0" borderId="0" xfId="53" applyNumberFormat="1" applyFont="1" applyFill="1" applyBorder="1" applyAlignment="1">
      <alignment horizontal="right" vertical="center"/>
      <protection/>
    </xf>
    <xf numFmtId="0" fontId="34" fillId="0" borderId="0" xfId="53" applyFont="1" applyBorder="1" applyAlignment="1">
      <alignment horizontal="right" vertical="center"/>
      <protection/>
    </xf>
    <xf numFmtId="4" fontId="34" fillId="0" borderId="33" xfId="53" applyNumberFormat="1" applyFont="1" applyBorder="1" applyAlignment="1">
      <alignment vertical="center"/>
      <protection/>
    </xf>
    <xf numFmtId="4" fontId="34" fillId="0" borderId="34" xfId="53" applyNumberFormat="1" applyFont="1" applyBorder="1" applyAlignment="1">
      <alignment vertical="center"/>
      <protection/>
    </xf>
    <xf numFmtId="4" fontId="34" fillId="0" borderId="35" xfId="53" applyNumberFormat="1" applyFont="1" applyBorder="1" applyAlignment="1">
      <alignment vertical="center"/>
      <protection/>
    </xf>
    <xf numFmtId="0" fontId="36" fillId="0" borderId="0" xfId="53" applyFont="1">
      <alignment/>
      <protection/>
    </xf>
    <xf numFmtId="4" fontId="34" fillId="0" borderId="0" xfId="53" applyNumberFormat="1" applyFont="1" applyBorder="1" applyAlignment="1">
      <alignment vertical="center"/>
      <protection/>
    </xf>
    <xf numFmtId="4" fontId="24" fillId="0" borderId="0" xfId="53" applyNumberFormat="1">
      <alignment/>
      <protection/>
    </xf>
    <xf numFmtId="4" fontId="34" fillId="0" borderId="36" xfId="53" applyNumberFormat="1" applyFont="1" applyBorder="1" applyAlignment="1">
      <alignment vertical="center"/>
      <protection/>
    </xf>
    <xf numFmtId="4" fontId="34" fillId="0" borderId="16" xfId="53" applyNumberFormat="1" applyFont="1" applyBorder="1" applyAlignment="1">
      <alignment vertical="center"/>
      <protection/>
    </xf>
    <xf numFmtId="4" fontId="34" fillId="0" borderId="37" xfId="53" applyNumberFormat="1" applyFont="1" applyBorder="1" applyAlignment="1">
      <alignment vertical="center"/>
      <protection/>
    </xf>
    <xf numFmtId="4" fontId="33" fillId="0" borderId="0" xfId="53" applyNumberFormat="1" applyFont="1" applyFill="1" applyBorder="1" applyAlignment="1">
      <alignment vertical="center"/>
      <protection/>
    </xf>
    <xf numFmtId="4" fontId="37" fillId="0" borderId="0" xfId="53" applyNumberFormat="1" applyFont="1" applyBorder="1" applyAlignment="1">
      <alignment vertical="center"/>
      <protection/>
    </xf>
    <xf numFmtId="4" fontId="34" fillId="0" borderId="16" xfId="53" applyNumberFormat="1" applyFont="1" applyBorder="1" applyAlignment="1">
      <alignment vertical="center" wrapText="1"/>
      <protection/>
    </xf>
    <xf numFmtId="4" fontId="38" fillId="7" borderId="38" xfId="53" applyNumberFormat="1" applyFont="1" applyFill="1" applyBorder="1" applyAlignment="1">
      <alignment vertical="center"/>
      <protection/>
    </xf>
    <xf numFmtId="4" fontId="38" fillId="7" borderId="39" xfId="53" applyNumberFormat="1" applyFont="1" applyFill="1" applyBorder="1" applyAlignment="1">
      <alignment vertical="center"/>
      <protection/>
    </xf>
    <xf numFmtId="4" fontId="38" fillId="7" borderId="40" xfId="53" applyNumberFormat="1" applyFont="1" applyFill="1" applyBorder="1" applyAlignment="1">
      <alignment vertical="center"/>
      <protection/>
    </xf>
    <xf numFmtId="4" fontId="38" fillId="7" borderId="41" xfId="53" applyNumberFormat="1" applyFont="1" applyFill="1" applyBorder="1" applyAlignment="1">
      <alignment vertical="center"/>
      <protection/>
    </xf>
    <xf numFmtId="4" fontId="38" fillId="7" borderId="42" xfId="53" applyNumberFormat="1" applyFont="1" applyFill="1" applyBorder="1" applyAlignment="1">
      <alignment vertical="center"/>
      <protection/>
    </xf>
    <xf numFmtId="4" fontId="38" fillId="0" borderId="0" xfId="53" applyNumberFormat="1" applyFont="1" applyFill="1" applyBorder="1" applyAlignment="1">
      <alignment vertical="center"/>
      <protection/>
    </xf>
    <xf numFmtId="0" fontId="24" fillId="0" borderId="0" xfId="53" applyFill="1">
      <alignment/>
      <protection/>
    </xf>
    <xf numFmtId="4" fontId="24" fillId="0" borderId="0" xfId="53" applyNumberFormat="1" applyFill="1">
      <alignment/>
      <protection/>
    </xf>
    <xf numFmtId="0" fontId="34" fillId="0" borderId="0" xfId="53" applyFont="1" applyAlignment="1">
      <alignment vertical="center"/>
      <protection/>
    </xf>
    <xf numFmtId="0" fontId="34" fillId="0" borderId="43" xfId="53" applyFont="1" applyFill="1" applyBorder="1" applyAlignment="1">
      <alignment horizontal="center" vertical="center" wrapText="1"/>
      <protection/>
    </xf>
    <xf numFmtId="4" fontId="34" fillId="0" borderId="43" xfId="53" applyNumberFormat="1" applyFont="1" applyFill="1" applyBorder="1" applyAlignment="1">
      <alignment horizontal="center" vertical="center"/>
      <protection/>
    </xf>
    <xf numFmtId="4" fontId="34" fillId="0" borderId="44" xfId="53" applyNumberFormat="1" applyFont="1" applyFill="1" applyBorder="1" applyAlignment="1">
      <alignment horizontal="center" vertical="center"/>
      <protection/>
    </xf>
    <xf numFmtId="4" fontId="40" fillId="0" borderId="0" xfId="53" applyNumberFormat="1" applyFont="1" applyFill="1" applyBorder="1" applyAlignment="1">
      <alignment vertical="center"/>
      <protection/>
    </xf>
    <xf numFmtId="4" fontId="34" fillId="0" borderId="30" xfId="53" applyNumberFormat="1" applyFont="1" applyFill="1" applyBorder="1" applyAlignment="1">
      <alignment horizontal="right" vertical="center"/>
      <protection/>
    </xf>
    <xf numFmtId="4" fontId="34" fillId="0" borderId="45" xfId="53" applyNumberFormat="1" applyFont="1" applyFill="1" applyBorder="1" applyAlignment="1">
      <alignment horizontal="right" vertical="center"/>
      <protection/>
    </xf>
    <xf numFmtId="4" fontId="35" fillId="0" borderId="0" xfId="53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4" fontId="34" fillId="0" borderId="19" xfId="53" applyNumberFormat="1" applyFont="1" applyBorder="1" applyAlignment="1">
      <alignment vertical="center"/>
      <protection/>
    </xf>
    <xf numFmtId="4" fontId="34" fillId="0" borderId="46" xfId="53" applyNumberFormat="1" applyFont="1" applyFill="1" applyBorder="1" applyAlignment="1">
      <alignment horizontal="right" vertical="center"/>
      <protection/>
    </xf>
    <xf numFmtId="4" fontId="34" fillId="0" borderId="43" xfId="53" applyNumberFormat="1" applyFont="1" applyFill="1" applyBorder="1" applyAlignment="1">
      <alignment horizontal="right" vertical="center"/>
      <protection/>
    </xf>
    <xf numFmtId="4" fontId="34" fillId="0" borderId="44" xfId="53" applyNumberFormat="1" applyFont="1" applyFill="1" applyBorder="1" applyAlignment="1">
      <alignment horizontal="right" vertical="center"/>
      <protection/>
    </xf>
    <xf numFmtId="0" fontId="40" fillId="0" borderId="0" xfId="53" applyFont="1" applyBorder="1" applyAlignment="1">
      <alignment vertical="center"/>
      <protection/>
    </xf>
    <xf numFmtId="3" fontId="40" fillId="0" borderId="0" xfId="53" applyNumberFormat="1" applyFont="1" applyBorder="1" applyAlignment="1">
      <alignment vertical="center"/>
      <protection/>
    </xf>
    <xf numFmtId="4" fontId="40" fillId="0" borderId="0" xfId="53" applyNumberFormat="1" applyFont="1" applyBorder="1" applyAlignment="1">
      <alignment vertical="center"/>
      <protection/>
    </xf>
    <xf numFmtId="4" fontId="24" fillId="0" borderId="0" xfId="53" applyNumberFormat="1" applyFont="1">
      <alignment/>
      <protection/>
    </xf>
    <xf numFmtId="3" fontId="34" fillId="0" borderId="32" xfId="53" applyNumberFormat="1" applyFont="1" applyBorder="1" applyAlignment="1">
      <alignment horizontal="center" vertical="center"/>
      <protection/>
    </xf>
    <xf numFmtId="4" fontId="34" fillId="0" borderId="16" xfId="53" applyNumberFormat="1" applyFont="1" applyBorder="1">
      <alignment/>
      <protection/>
    </xf>
    <xf numFmtId="4" fontId="34" fillId="0" borderId="37" xfId="53" applyNumberFormat="1" applyFont="1" applyBorder="1">
      <alignment/>
      <protection/>
    </xf>
    <xf numFmtId="4" fontId="34" fillId="0" borderId="47" xfId="53" applyNumberFormat="1" applyFont="1" applyBorder="1">
      <alignment/>
      <protection/>
    </xf>
    <xf numFmtId="4" fontId="34" fillId="0" borderId="48" xfId="53" applyNumberFormat="1" applyFont="1" applyBorder="1">
      <alignment/>
      <protection/>
    </xf>
    <xf numFmtId="4" fontId="41" fillId="0" borderId="0" xfId="53" applyNumberFormat="1" applyFont="1" applyFill="1" applyBorder="1" applyAlignment="1">
      <alignment vertical="center"/>
      <protection/>
    </xf>
    <xf numFmtId="4" fontId="41" fillId="0" borderId="0" xfId="53" applyNumberFormat="1" applyFont="1" applyBorder="1" applyAlignment="1">
      <alignment vertical="center"/>
      <protection/>
    </xf>
    <xf numFmtId="0" fontId="40" fillId="0" borderId="0" xfId="53" applyFont="1" applyFill="1" applyBorder="1" applyAlignment="1">
      <alignment vertical="center"/>
      <protection/>
    </xf>
    <xf numFmtId="3" fontId="34" fillId="0" borderId="0" xfId="53" applyNumberFormat="1" applyFont="1" applyFill="1" applyBorder="1" applyAlignment="1">
      <alignment vertical="center"/>
      <protection/>
    </xf>
    <xf numFmtId="4" fontId="40" fillId="0" borderId="0" xfId="53" applyNumberFormat="1" applyFont="1" applyFill="1" applyBorder="1" applyAlignment="1">
      <alignment horizontal="right" vertical="center"/>
      <protection/>
    </xf>
    <xf numFmtId="4" fontId="34" fillId="0" borderId="0" xfId="53" applyNumberFormat="1" applyFont="1" applyFill="1" applyBorder="1" applyAlignment="1">
      <alignment vertical="center"/>
      <protection/>
    </xf>
    <xf numFmtId="4" fontId="38" fillId="7" borderId="49" xfId="53" applyNumberFormat="1" applyFont="1" applyFill="1" applyBorder="1" applyAlignment="1">
      <alignment vertical="center"/>
      <protection/>
    </xf>
    <xf numFmtId="4" fontId="38" fillId="7" borderId="50" xfId="53" applyNumberFormat="1" applyFont="1" applyFill="1" applyBorder="1" applyAlignment="1">
      <alignment vertical="center"/>
      <protection/>
    </xf>
    <xf numFmtId="4" fontId="38" fillId="7" borderId="44" xfId="53" applyNumberFormat="1" applyFont="1" applyFill="1" applyBorder="1" applyAlignment="1">
      <alignment vertical="center"/>
      <protection/>
    </xf>
    <xf numFmtId="4" fontId="38" fillId="0" borderId="0" xfId="53" applyNumberFormat="1" applyFont="1" applyBorder="1" applyAlignment="1">
      <alignment vertical="center"/>
      <protection/>
    </xf>
    <xf numFmtId="0" fontId="41" fillId="0" borderId="0" xfId="53" applyFont="1" applyBorder="1" applyAlignment="1">
      <alignment vertical="center"/>
      <protection/>
    </xf>
    <xf numFmtId="0" fontId="34" fillId="0" borderId="0" xfId="53" applyFont="1" applyBorder="1" applyAlignment="1">
      <alignment wrapText="1"/>
      <protection/>
    </xf>
    <xf numFmtId="177" fontId="34" fillId="0" borderId="0" xfId="53" applyNumberFormat="1" applyFont="1" applyBorder="1" applyAlignment="1">
      <alignment vertical="center"/>
      <protection/>
    </xf>
    <xf numFmtId="176" fontId="34" fillId="0" borderId="0" xfId="53" applyNumberFormat="1" applyFont="1" applyBorder="1" applyAlignment="1">
      <alignment vertical="center"/>
      <protection/>
    </xf>
    <xf numFmtId="0" fontId="42" fillId="0" borderId="0" xfId="53" applyFont="1" applyBorder="1" applyAlignment="1">
      <alignment vertical="center"/>
      <protection/>
    </xf>
    <xf numFmtId="4" fontId="42" fillId="0" borderId="0" xfId="53" applyNumberFormat="1" applyFont="1" applyBorder="1" applyAlignment="1">
      <alignment vertical="center"/>
      <protection/>
    </xf>
    <xf numFmtId="176" fontId="33" fillId="0" borderId="0" xfId="53" applyNumberFormat="1" applyFont="1" applyBorder="1" applyAlignment="1">
      <alignment vertical="center"/>
      <protection/>
    </xf>
    <xf numFmtId="0" fontId="34" fillId="0" borderId="0" xfId="53" applyFont="1">
      <alignment/>
      <protection/>
    </xf>
    <xf numFmtId="177" fontId="34" fillId="0" borderId="0" xfId="53" applyNumberFormat="1" applyFont="1">
      <alignment/>
      <protection/>
    </xf>
    <xf numFmtId="8" fontId="24" fillId="0" borderId="0" xfId="53" applyNumberFormat="1">
      <alignment/>
      <protection/>
    </xf>
    <xf numFmtId="4" fontId="34" fillId="0" borderId="0" xfId="53" applyNumberFormat="1" applyFont="1">
      <alignment/>
      <protection/>
    </xf>
    <xf numFmtId="0" fontId="43" fillId="0" borderId="0" xfId="52" applyFont="1">
      <alignment/>
      <protection/>
    </xf>
    <xf numFmtId="0" fontId="44" fillId="0" borderId="0" xfId="52" applyFont="1">
      <alignment/>
      <protection/>
    </xf>
    <xf numFmtId="0" fontId="0" fillId="0" borderId="0" xfId="52">
      <alignment/>
      <protection/>
    </xf>
    <xf numFmtId="0" fontId="44" fillId="0" borderId="0" xfId="52" applyFont="1">
      <alignment/>
      <protection/>
    </xf>
    <xf numFmtId="0" fontId="44" fillId="0" borderId="0" xfId="52" applyFont="1" applyAlignment="1">
      <alignment horizontal="justify" wrapText="1"/>
      <protection/>
    </xf>
    <xf numFmtId="0" fontId="44" fillId="0" borderId="0" xfId="52" applyFont="1" applyAlignment="1">
      <alignment wrapText="1"/>
      <protection/>
    </xf>
    <xf numFmtId="0" fontId="45" fillId="24" borderId="0" xfId="0" applyFont="1" applyFill="1" applyBorder="1" applyAlignment="1" applyProtection="1">
      <alignment horizontal="left" vertical="top" wrapText="1"/>
      <protection/>
    </xf>
    <xf numFmtId="4" fontId="1" fillId="24" borderId="13" xfId="0" applyNumberFormat="1" applyFont="1" applyFill="1" applyBorder="1" applyAlignment="1" applyProtection="1">
      <alignment horizontal="right" vertical="center" wrapText="1"/>
      <protection/>
    </xf>
    <xf numFmtId="173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4" fontId="5" fillId="25" borderId="13" xfId="0" applyNumberFormat="1" applyFont="1" applyFill="1" applyBorder="1" applyAlignment="1" applyProtection="1">
      <alignment horizontal="right" vertical="center" wrapText="1"/>
      <protection/>
    </xf>
    <xf numFmtId="173" fontId="5" fillId="25" borderId="13" xfId="0" applyNumberFormat="1" applyFont="1" applyFill="1" applyBorder="1" applyAlignment="1" applyProtection="1">
      <alignment horizontal="right" vertical="center" wrapText="1"/>
      <protection/>
    </xf>
    <xf numFmtId="0" fontId="5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 vertical="top" wrapText="1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19" borderId="51" xfId="0" applyFont="1" applyFill="1" applyBorder="1" applyAlignment="1" applyProtection="1">
      <alignment horizontal="left" vertical="center" wrapText="1"/>
      <protection/>
    </xf>
    <xf numFmtId="0" fontId="3" fillId="24" borderId="51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  <xf numFmtId="0" fontId="3" fillId="19" borderId="12" xfId="0" applyFont="1" applyFill="1" applyBorder="1" applyAlignment="1" applyProtection="1">
      <alignment horizontal="left" vertical="center" wrapText="1"/>
      <protection/>
    </xf>
    <xf numFmtId="3" fontId="7" fillId="24" borderId="52" xfId="49" applyNumberFormat="1" applyFont="1" applyFill="1" applyBorder="1" applyAlignment="1">
      <alignment horizontal="left"/>
      <protection/>
    </xf>
    <xf numFmtId="3" fontId="7" fillId="24" borderId="53" xfId="49" applyNumberFormat="1" applyFont="1" applyFill="1" applyBorder="1" applyAlignment="1">
      <alignment horizontal="left"/>
      <protection/>
    </xf>
    <xf numFmtId="3" fontId="7" fillId="24" borderId="54" xfId="49" applyNumberFormat="1" applyFont="1" applyFill="1" applyBorder="1" applyAlignment="1">
      <alignment horizontal="left"/>
      <protection/>
    </xf>
    <xf numFmtId="3" fontId="7" fillId="19" borderId="55" xfId="49" applyNumberFormat="1" applyFont="1" applyFill="1" applyBorder="1" applyAlignment="1">
      <alignment horizontal="left" vertical="center" wrapText="1"/>
      <protection/>
    </xf>
    <xf numFmtId="3" fontId="7" fillId="19" borderId="56" xfId="49" applyNumberFormat="1" applyFont="1" applyFill="1" applyBorder="1" applyAlignment="1">
      <alignment horizontal="left" vertical="center" wrapText="1"/>
      <protection/>
    </xf>
    <xf numFmtId="3" fontId="7" fillId="19" borderId="57" xfId="49" applyNumberFormat="1" applyFont="1" applyFill="1" applyBorder="1" applyAlignment="1">
      <alignment horizontal="left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9" fillId="24" borderId="0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3" fillId="19" borderId="16" xfId="0" applyFont="1" applyFill="1" applyBorder="1" applyAlignment="1" applyProtection="1">
      <alignment horizontal="left" vertical="center" wrapText="1"/>
      <protection/>
    </xf>
    <xf numFmtId="49" fontId="34" fillId="0" borderId="0" xfId="53" applyNumberFormat="1" applyFont="1" applyAlignment="1">
      <alignment/>
      <protection/>
    </xf>
    <xf numFmtId="0" fontId="24" fillId="0" borderId="0" xfId="53" applyAlignment="1">
      <alignment/>
      <protection/>
    </xf>
    <xf numFmtId="49" fontId="34" fillId="0" borderId="0" xfId="53" applyNumberFormat="1" applyFont="1" applyBorder="1" applyAlignment="1">
      <alignment vertical="center"/>
      <protection/>
    </xf>
    <xf numFmtId="0" fontId="24" fillId="0" borderId="0" xfId="53" applyAlignment="1">
      <alignment vertical="center"/>
      <protection/>
    </xf>
    <xf numFmtId="0" fontId="38" fillId="0" borderId="58" xfId="53" applyFont="1" applyFill="1" applyBorder="1" applyAlignment="1">
      <alignment vertical="center" wrapText="1"/>
      <protection/>
    </xf>
    <xf numFmtId="0" fontId="34" fillId="0" borderId="0" xfId="53" applyFont="1" applyBorder="1" applyAlignment="1">
      <alignment wrapText="1"/>
      <protection/>
    </xf>
    <xf numFmtId="0" fontId="39" fillId="0" borderId="59" xfId="53" applyFont="1" applyFill="1" applyBorder="1" applyAlignment="1">
      <alignment horizontal="center" vertical="center"/>
      <protection/>
    </xf>
    <xf numFmtId="0" fontId="0" fillId="0" borderId="43" xfId="48" applyBorder="1" applyAlignment="1">
      <alignment horizontal="center" vertical="center"/>
      <protection/>
    </xf>
    <xf numFmtId="0" fontId="40" fillId="0" borderId="0" xfId="53" applyFont="1" applyBorder="1" applyAlignment="1">
      <alignment vertical="center"/>
      <protection/>
    </xf>
    <xf numFmtId="0" fontId="34" fillId="0" borderId="60" xfId="53" applyFont="1" applyBorder="1" applyAlignment="1">
      <alignment vertical="center"/>
      <protection/>
    </xf>
    <xf numFmtId="0" fontId="0" fillId="0" borderId="31" xfId="48" applyBorder="1" applyAlignment="1">
      <alignment vertical="center"/>
      <protection/>
    </xf>
    <xf numFmtId="4" fontId="34" fillId="0" borderId="61" xfId="53" applyNumberFormat="1" applyFont="1" applyBorder="1" applyAlignment="1">
      <alignment vertical="center"/>
      <protection/>
    </xf>
    <xf numFmtId="0" fontId="24" fillId="0" borderId="47" xfId="53" applyFont="1" applyBorder="1" applyAlignment="1">
      <alignment vertical="center"/>
      <protection/>
    </xf>
    <xf numFmtId="0" fontId="34" fillId="0" borderId="62" xfId="53" applyFont="1" applyFill="1" applyBorder="1" applyAlignment="1">
      <alignment vertical="center"/>
      <protection/>
    </xf>
    <xf numFmtId="0" fontId="0" fillId="0" borderId="63" xfId="48" applyBorder="1" applyAlignment="1">
      <alignment vertical="center"/>
      <protection/>
    </xf>
    <xf numFmtId="0" fontId="34" fillId="0" borderId="33" xfId="53" applyFont="1" applyBorder="1" applyAlignment="1">
      <alignment vertical="center"/>
      <protection/>
    </xf>
    <xf numFmtId="0" fontId="0" fillId="0" borderId="34" xfId="48" applyBorder="1" applyAlignment="1">
      <alignment vertical="center"/>
      <protection/>
    </xf>
    <xf numFmtId="0" fontId="34" fillId="0" borderId="64" xfId="53" applyFont="1" applyFill="1" applyBorder="1" applyAlignment="1">
      <alignment vertical="center"/>
      <protection/>
    </xf>
    <xf numFmtId="0" fontId="0" fillId="0" borderId="27" xfId="48" applyBorder="1" applyAlignment="1">
      <alignment vertical="center"/>
      <protection/>
    </xf>
    <xf numFmtId="0" fontId="34" fillId="0" borderId="59" xfId="53" applyFont="1" applyFill="1" applyBorder="1" applyAlignment="1">
      <alignment vertical="center"/>
      <protection/>
    </xf>
    <xf numFmtId="0" fontId="0" fillId="0" borderId="43" xfId="48" applyBorder="1" applyAlignment="1">
      <alignment vertical="center"/>
      <protection/>
    </xf>
    <xf numFmtId="0" fontId="41" fillId="0" borderId="0" xfId="53" applyFont="1" applyBorder="1" applyAlignment="1">
      <alignment wrapText="1"/>
      <protection/>
    </xf>
    <xf numFmtId="4" fontId="34" fillId="0" borderId="36" xfId="53" applyNumberFormat="1" applyFont="1" applyBorder="1" applyAlignment="1">
      <alignment vertical="center"/>
      <protection/>
    </xf>
    <xf numFmtId="0" fontId="24" fillId="0" borderId="16" xfId="53" applyFont="1" applyBorder="1" applyAlignment="1">
      <alignment vertical="center"/>
      <protection/>
    </xf>
    <xf numFmtId="0" fontId="0" fillId="0" borderId="16" xfId="48" applyBorder="1" applyAlignment="1">
      <alignment vertical="center"/>
      <protection/>
    </xf>
    <xf numFmtId="0" fontId="40" fillId="0" borderId="49" xfId="53" applyFont="1" applyFill="1" applyBorder="1" applyAlignment="1">
      <alignment vertical="center"/>
      <protection/>
    </xf>
    <xf numFmtId="0" fontId="34" fillId="0" borderId="58" xfId="53" applyFont="1" applyBorder="1" applyAlignment="1">
      <alignment vertical="center"/>
      <protection/>
    </xf>
    <xf numFmtId="0" fontId="34" fillId="0" borderId="36" xfId="53" applyFont="1" applyBorder="1" applyAlignment="1">
      <alignment vertical="center"/>
      <protection/>
    </xf>
    <xf numFmtId="0" fontId="38" fillId="7" borderId="59" xfId="53" applyFont="1" applyFill="1" applyBorder="1" applyAlignment="1">
      <alignment vertical="center"/>
      <protection/>
    </xf>
    <xf numFmtId="0" fontId="38" fillId="7" borderId="38" xfId="53" applyFont="1" applyFill="1" applyBorder="1" applyAlignment="1">
      <alignment vertical="center"/>
      <protection/>
    </xf>
    <xf numFmtId="0" fontId="0" fillId="0" borderId="41" xfId="48" applyBorder="1" applyAlignment="1">
      <alignment vertical="center"/>
      <protection/>
    </xf>
    <xf numFmtId="0" fontId="34" fillId="0" borderId="0" xfId="53" applyFont="1" applyBorder="1" applyAlignment="1">
      <alignment horizontal="justify" vertical="center" wrapText="1"/>
      <protection/>
    </xf>
    <xf numFmtId="0" fontId="34" fillId="0" borderId="39" xfId="53" applyFont="1" applyBorder="1" applyAlignment="1">
      <alignment horizontal="justify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financování - příloha do výsledků hospodaření" xfId="48"/>
    <cellStyle name="normální_List1" xfId="49"/>
    <cellStyle name="normální_Objednávky veřejných služeb" xfId="50"/>
    <cellStyle name="normální_Objednávky VS 2012" xfId="51"/>
    <cellStyle name="normální_Soupis příloh 2008" xfId="52"/>
    <cellStyle name="normální_Tabulka tř  8 (výsledek r  2011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14.7109375" style="178" customWidth="1"/>
    <col min="2" max="2" width="77.7109375" style="178" customWidth="1"/>
    <col min="3" max="16384" width="9.140625" style="178" customWidth="1"/>
  </cols>
  <sheetData>
    <row r="1" spans="1:2" ht="15.75">
      <c r="A1" s="176" t="s">
        <v>380</v>
      </c>
      <c r="B1" s="177"/>
    </row>
    <row r="2" spans="1:2" ht="15">
      <c r="A2" s="177"/>
      <c r="B2" s="179" t="s">
        <v>381</v>
      </c>
    </row>
    <row r="3" spans="1:2" ht="15">
      <c r="A3" s="177"/>
      <c r="B3" s="179" t="s">
        <v>382</v>
      </c>
    </row>
    <row r="4" spans="1:2" ht="15">
      <c r="A4" s="177"/>
      <c r="B4" s="179"/>
    </row>
    <row r="5" spans="1:2" ht="15">
      <c r="A5" s="177"/>
      <c r="B5" s="179" t="s">
        <v>383</v>
      </c>
    </row>
    <row r="6" spans="1:2" ht="15">
      <c r="A6" s="177"/>
      <c r="B6" s="179" t="s">
        <v>384</v>
      </c>
    </row>
    <row r="7" spans="1:2" ht="15">
      <c r="A7" s="177"/>
      <c r="B7" s="179"/>
    </row>
    <row r="8" spans="1:2" ht="15">
      <c r="A8" s="177"/>
      <c r="B8" s="179" t="s">
        <v>385</v>
      </c>
    </row>
    <row r="9" spans="1:2" ht="15">
      <c r="A9" s="177"/>
      <c r="B9" s="179" t="s">
        <v>386</v>
      </c>
    </row>
    <row r="10" spans="1:2" ht="15">
      <c r="A10" s="177"/>
      <c r="B10" s="179"/>
    </row>
    <row r="11" spans="1:2" ht="15">
      <c r="A11" s="177"/>
      <c r="B11" s="179" t="s">
        <v>387</v>
      </c>
    </row>
    <row r="12" spans="1:2" ht="15">
      <c r="A12" s="177"/>
      <c r="B12" s="179" t="s">
        <v>388</v>
      </c>
    </row>
    <row r="13" spans="1:2" ht="15">
      <c r="A13" s="177"/>
      <c r="B13" s="179"/>
    </row>
    <row r="14" spans="1:2" ht="15">
      <c r="A14" s="177"/>
      <c r="B14" s="179" t="s">
        <v>389</v>
      </c>
    </row>
    <row r="15" spans="1:2" ht="15">
      <c r="A15" s="177"/>
      <c r="B15" s="179" t="s">
        <v>390</v>
      </c>
    </row>
    <row r="16" spans="1:2" ht="15">
      <c r="A16" s="177"/>
      <c r="B16" s="179"/>
    </row>
    <row r="17" spans="1:2" ht="15">
      <c r="A17" s="177"/>
      <c r="B17" s="179" t="s">
        <v>391</v>
      </c>
    </row>
    <row r="18" spans="1:2" ht="15">
      <c r="A18" s="177"/>
      <c r="B18" s="179" t="s">
        <v>392</v>
      </c>
    </row>
    <row r="19" spans="1:2" ht="15">
      <c r="A19" s="177"/>
      <c r="B19" s="179"/>
    </row>
    <row r="20" spans="1:2" ht="15">
      <c r="A20" s="177"/>
      <c r="B20" s="179" t="s">
        <v>393</v>
      </c>
    </row>
    <row r="21" spans="1:2" ht="15">
      <c r="A21" s="177"/>
      <c r="B21" s="179" t="s">
        <v>394</v>
      </c>
    </row>
    <row r="22" spans="1:2" ht="15">
      <c r="A22" s="177"/>
      <c r="B22" s="179"/>
    </row>
    <row r="23" spans="1:2" ht="15">
      <c r="A23" s="177"/>
      <c r="B23" s="179" t="s">
        <v>395</v>
      </c>
    </row>
    <row r="24" spans="1:2" ht="15">
      <c r="A24" s="177"/>
      <c r="B24" s="179" t="s">
        <v>396</v>
      </c>
    </row>
    <row r="25" spans="1:2" ht="15">
      <c r="A25" s="177"/>
      <c r="B25" s="179"/>
    </row>
    <row r="26" spans="1:2" ht="15">
      <c r="A26" s="177"/>
      <c r="B26" s="179" t="s">
        <v>397</v>
      </c>
    </row>
    <row r="27" spans="1:2" ht="15">
      <c r="A27" s="177"/>
      <c r="B27" s="179" t="s">
        <v>398</v>
      </c>
    </row>
    <row r="28" spans="1:2" ht="15">
      <c r="A28" s="177"/>
      <c r="B28" s="179"/>
    </row>
    <row r="29" spans="1:2" ht="15">
      <c r="A29" s="177"/>
      <c r="B29" s="179" t="s">
        <v>399</v>
      </c>
    </row>
    <row r="30" spans="1:2" ht="15">
      <c r="A30" s="177"/>
      <c r="B30" s="179" t="s">
        <v>400</v>
      </c>
    </row>
    <row r="31" spans="1:2" ht="15">
      <c r="A31" s="177"/>
      <c r="B31" s="179"/>
    </row>
    <row r="32" spans="1:2" ht="15">
      <c r="A32" s="177"/>
      <c r="B32" s="179" t="s">
        <v>401</v>
      </c>
    </row>
    <row r="33" spans="1:2" ht="15">
      <c r="A33" s="177"/>
      <c r="B33" s="179" t="s">
        <v>402</v>
      </c>
    </row>
    <row r="34" spans="1:2" ht="15">
      <c r="A34" s="177"/>
      <c r="B34" s="179"/>
    </row>
    <row r="35" spans="1:2" ht="15">
      <c r="A35" s="177"/>
      <c r="B35" s="180" t="s">
        <v>403</v>
      </c>
    </row>
    <row r="36" spans="1:2" ht="15">
      <c r="A36" s="177"/>
      <c r="B36" s="179" t="s">
        <v>404</v>
      </c>
    </row>
    <row r="37" spans="1:2" ht="15">
      <c r="A37" s="177"/>
      <c r="B37" s="179"/>
    </row>
    <row r="38" spans="1:2" ht="15">
      <c r="A38" s="177"/>
      <c r="B38" s="179" t="s">
        <v>405</v>
      </c>
    </row>
    <row r="39" spans="1:2" ht="15">
      <c r="A39" s="177"/>
      <c r="B39" s="179" t="s">
        <v>406</v>
      </c>
    </row>
    <row r="40" spans="1:2" ht="15">
      <c r="A40" s="177"/>
      <c r="B40" s="179"/>
    </row>
    <row r="41" spans="1:2" ht="15.75">
      <c r="A41" s="176" t="s">
        <v>407</v>
      </c>
      <c r="B41" s="179"/>
    </row>
    <row r="42" spans="1:2" ht="15">
      <c r="A42" s="177"/>
      <c r="B42" s="179" t="s">
        <v>408</v>
      </c>
    </row>
    <row r="43" ht="15">
      <c r="B43" s="177" t="s">
        <v>409</v>
      </c>
    </row>
    <row r="44" ht="15">
      <c r="B44" s="177"/>
    </row>
    <row r="45" spans="1:2" ht="15.75">
      <c r="A45" s="176" t="s">
        <v>410</v>
      </c>
      <c r="B45" s="179"/>
    </row>
    <row r="46" spans="1:2" ht="15">
      <c r="A46" s="177"/>
      <c r="B46" s="179" t="s">
        <v>411</v>
      </c>
    </row>
    <row r="47" spans="1:2" ht="15">
      <c r="A47" s="177"/>
      <c r="B47" s="179" t="s">
        <v>412</v>
      </c>
    </row>
    <row r="48" spans="1:2" ht="15">
      <c r="A48" s="177"/>
      <c r="B48" s="179"/>
    </row>
    <row r="49" spans="1:2" ht="15.75">
      <c r="A49" s="176" t="s">
        <v>413</v>
      </c>
      <c r="B49" s="179"/>
    </row>
    <row r="50" spans="1:2" ht="15">
      <c r="A50" s="177"/>
      <c r="B50" s="179" t="s">
        <v>414</v>
      </c>
    </row>
    <row r="51" spans="1:2" ht="15">
      <c r="A51" s="177"/>
      <c r="B51" s="177" t="s">
        <v>1339</v>
      </c>
    </row>
    <row r="52" spans="1:2" ht="15">
      <c r="A52" s="177"/>
      <c r="B52" s="179"/>
    </row>
    <row r="53" spans="1:2" ht="15">
      <c r="A53" s="177"/>
      <c r="B53" s="179"/>
    </row>
    <row r="54" spans="10:11" ht="15">
      <c r="J54" s="177"/>
      <c r="K54" s="179"/>
    </row>
    <row r="56" ht="15.75">
      <c r="B56" s="176"/>
    </row>
    <row r="57" ht="15.75">
      <c r="B57" s="176"/>
    </row>
    <row r="58" spans="1:2" ht="15">
      <c r="A58" s="177"/>
      <c r="B58" s="177"/>
    </row>
    <row r="59" spans="1:2" ht="15">
      <c r="A59" s="177"/>
      <c r="B59" s="177"/>
    </row>
    <row r="60" spans="1:2" ht="15">
      <c r="A60" s="177"/>
      <c r="B60" s="177"/>
    </row>
    <row r="61" spans="1:2" ht="15">
      <c r="A61" s="177"/>
      <c r="B61" s="177"/>
    </row>
    <row r="62" spans="1:2" ht="15">
      <c r="A62" s="177"/>
      <c r="B62" s="177"/>
    </row>
    <row r="63" spans="1:2" ht="15">
      <c r="A63" s="177"/>
      <c r="B63" s="177"/>
    </row>
    <row r="64" spans="1:2" ht="15">
      <c r="A64" s="177"/>
      <c r="B64" s="177"/>
    </row>
    <row r="65" spans="1:2" ht="15">
      <c r="A65" s="177"/>
      <c r="B65" s="177"/>
    </row>
    <row r="66" spans="1:2" ht="15">
      <c r="A66" s="177"/>
      <c r="B66" s="177"/>
    </row>
    <row r="67" spans="1:2" ht="15">
      <c r="A67" s="177"/>
      <c r="B67" s="181"/>
    </row>
    <row r="68" spans="1:2" ht="15">
      <c r="A68" s="177"/>
      <c r="B68" s="177"/>
    </row>
    <row r="69" spans="1:2" ht="15">
      <c r="A69" s="177"/>
      <c r="B69" s="177"/>
    </row>
    <row r="70" spans="1:2" ht="15">
      <c r="A70" s="177"/>
      <c r="B70" s="177"/>
    </row>
    <row r="71" ht="15">
      <c r="B71" s="177"/>
    </row>
  </sheetData>
  <sheetProtection/>
  <printOptions/>
  <pageMargins left="0.5511811023622047" right="0.1968503937007874" top="0.984251968503937" bottom="0.984251968503937" header="0.5905511811023623" footer="0.5118110236220472"/>
  <pageSetup horizontalDpi="600" verticalDpi="600" orientation="portrait" paperSize="9" scale="85" r:id="rId1"/>
  <headerFooter alignWithMargins="0">
    <oddHeader>&amp;C&amp;"Arial,Tučné"&amp;12Výsledky hospodaření SMOl za rok 2014&amp;R&amp;"Arial,Tučné"&amp;12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38"/>
  <sheetViews>
    <sheetView zoomScaleSheetLayoutView="100" zoomScalePageLayoutView="0" workbookViewId="0" topLeftCell="A13">
      <selection activeCell="H6" sqref="H6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51.5742187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941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942</v>
      </c>
      <c r="B3" s="194"/>
      <c r="C3" s="194"/>
      <c r="D3" s="194"/>
      <c r="E3" s="194"/>
      <c r="F3" s="194"/>
      <c r="G3" s="194"/>
      <c r="H3" s="194"/>
    </row>
    <row r="4" spans="1:8" ht="18" customHeight="1">
      <c r="A4" s="4" t="s">
        <v>317</v>
      </c>
      <c r="B4" s="191" t="s">
        <v>98</v>
      </c>
      <c r="C4" s="191"/>
      <c r="D4" s="5">
        <v>101700</v>
      </c>
      <c r="E4" s="5">
        <v>101700</v>
      </c>
      <c r="F4" s="6">
        <v>101700</v>
      </c>
      <c r="G4" s="7">
        <v>1</v>
      </c>
      <c r="H4" s="12"/>
    </row>
    <row r="5" spans="1:8" ht="18" customHeight="1">
      <c r="A5" s="4" t="s">
        <v>317</v>
      </c>
      <c r="B5" s="191" t="s">
        <v>98</v>
      </c>
      <c r="C5" s="191"/>
      <c r="D5" s="5">
        <v>0</v>
      </c>
      <c r="E5" s="5">
        <v>1044</v>
      </c>
      <c r="F5" s="6">
        <v>1044</v>
      </c>
      <c r="G5" s="7">
        <v>1</v>
      </c>
      <c r="H5" s="12" t="s">
        <v>356</v>
      </c>
    </row>
    <row r="6" spans="1:8" ht="18" customHeight="1">
      <c r="A6" s="4" t="s">
        <v>317</v>
      </c>
      <c r="B6" s="191" t="s">
        <v>98</v>
      </c>
      <c r="C6" s="191"/>
      <c r="D6" s="5">
        <v>0</v>
      </c>
      <c r="E6" s="5">
        <v>4860</v>
      </c>
      <c r="F6" s="6">
        <v>4860</v>
      </c>
      <c r="G6" s="7">
        <v>1</v>
      </c>
      <c r="H6" s="12" t="s">
        <v>358</v>
      </c>
    </row>
    <row r="7" spans="1:8" ht="15" customHeight="1">
      <c r="A7" s="195" t="s">
        <v>943</v>
      </c>
      <c r="B7" s="195"/>
      <c r="C7" s="195"/>
      <c r="D7" s="5">
        <v>101700</v>
      </c>
      <c r="E7" s="5">
        <v>107604</v>
      </c>
      <c r="F7" s="6">
        <v>107604</v>
      </c>
      <c r="G7" s="7">
        <v>1</v>
      </c>
      <c r="H7" s="13" t="s">
        <v>317</v>
      </c>
    </row>
    <row r="8" spans="1:8" ht="15" customHeight="1">
      <c r="A8" s="196" t="s">
        <v>944</v>
      </c>
      <c r="B8" s="196"/>
      <c r="C8" s="196"/>
      <c r="D8" s="9">
        <v>101700</v>
      </c>
      <c r="E8" s="9">
        <v>107604</v>
      </c>
      <c r="F8" s="9">
        <v>107604</v>
      </c>
      <c r="G8" s="10">
        <v>1</v>
      </c>
      <c r="H8" s="15" t="s">
        <v>317</v>
      </c>
    </row>
    <row r="9" spans="1:8" ht="15" customHeight="1">
      <c r="A9" s="193" t="s">
        <v>945</v>
      </c>
      <c r="B9" s="193"/>
      <c r="C9" s="193"/>
      <c r="D9" s="193"/>
      <c r="E9" s="193"/>
      <c r="F9" s="193"/>
      <c r="G9" s="193"/>
      <c r="H9" s="193"/>
    </row>
    <row r="10" spans="1:8" ht="15" customHeight="1">
      <c r="A10" s="194" t="s">
        <v>946</v>
      </c>
      <c r="B10" s="194"/>
      <c r="C10" s="194"/>
      <c r="D10" s="194"/>
      <c r="E10" s="194"/>
      <c r="F10" s="194"/>
      <c r="G10" s="194"/>
      <c r="H10" s="194"/>
    </row>
    <row r="11" spans="1:8" ht="18" customHeight="1">
      <c r="A11" s="4" t="s">
        <v>317</v>
      </c>
      <c r="B11" s="191" t="s">
        <v>98</v>
      </c>
      <c r="C11" s="191"/>
      <c r="D11" s="5">
        <v>37400</v>
      </c>
      <c r="E11" s="5">
        <v>39868.41</v>
      </c>
      <c r="F11" s="6">
        <v>39868.41</v>
      </c>
      <c r="G11" s="7">
        <v>1</v>
      </c>
      <c r="H11" s="12"/>
    </row>
    <row r="12" spans="1:8" ht="18" customHeight="1">
      <c r="A12" s="4" t="s">
        <v>317</v>
      </c>
      <c r="B12" s="191" t="s">
        <v>98</v>
      </c>
      <c r="C12" s="191"/>
      <c r="D12" s="5">
        <v>0</v>
      </c>
      <c r="E12" s="5">
        <v>228</v>
      </c>
      <c r="F12" s="6">
        <v>228</v>
      </c>
      <c r="G12" s="7">
        <v>1</v>
      </c>
      <c r="H12" s="12" t="s">
        <v>359</v>
      </c>
    </row>
    <row r="13" spans="1:8" ht="18" customHeight="1">
      <c r="A13" s="4" t="s">
        <v>317</v>
      </c>
      <c r="B13" s="191" t="s">
        <v>98</v>
      </c>
      <c r="C13" s="191"/>
      <c r="D13" s="5">
        <v>0</v>
      </c>
      <c r="E13" s="5">
        <v>690</v>
      </c>
      <c r="F13" s="6">
        <v>690</v>
      </c>
      <c r="G13" s="7">
        <v>1</v>
      </c>
      <c r="H13" s="12" t="s">
        <v>357</v>
      </c>
    </row>
    <row r="14" spans="1:8" ht="18" customHeight="1">
      <c r="A14" s="4" t="s">
        <v>317</v>
      </c>
      <c r="B14" s="191" t="s">
        <v>98</v>
      </c>
      <c r="C14" s="191"/>
      <c r="D14" s="5">
        <v>0</v>
      </c>
      <c r="E14" s="5">
        <v>1210</v>
      </c>
      <c r="F14" s="6">
        <v>1210</v>
      </c>
      <c r="G14" s="7">
        <v>1</v>
      </c>
      <c r="H14" s="12" t="s">
        <v>358</v>
      </c>
    </row>
    <row r="15" spans="1:8" ht="18" customHeight="1">
      <c r="A15" s="4" t="s">
        <v>317</v>
      </c>
      <c r="B15" s="191" t="s">
        <v>98</v>
      </c>
      <c r="C15" s="191"/>
      <c r="D15" s="5">
        <v>0</v>
      </c>
      <c r="E15" s="5">
        <v>300</v>
      </c>
      <c r="F15" s="6">
        <v>300</v>
      </c>
      <c r="G15" s="7">
        <v>1</v>
      </c>
      <c r="H15" s="12" t="s">
        <v>947</v>
      </c>
    </row>
    <row r="16" spans="1:8" ht="18" customHeight="1">
      <c r="A16" s="4" t="s">
        <v>317</v>
      </c>
      <c r="B16" s="191" t="s">
        <v>98</v>
      </c>
      <c r="C16" s="191"/>
      <c r="D16" s="5">
        <v>0</v>
      </c>
      <c r="E16" s="5">
        <v>100</v>
      </c>
      <c r="F16" s="6">
        <v>100</v>
      </c>
      <c r="G16" s="7">
        <v>1</v>
      </c>
      <c r="H16" s="12" t="s">
        <v>360</v>
      </c>
    </row>
    <row r="17" spans="1:8" ht="15" customHeight="1">
      <c r="A17" s="195" t="s">
        <v>948</v>
      </c>
      <c r="B17" s="195"/>
      <c r="C17" s="195"/>
      <c r="D17" s="5">
        <v>37400</v>
      </c>
      <c r="E17" s="5">
        <v>42396.41</v>
      </c>
      <c r="F17" s="6">
        <v>42396.41</v>
      </c>
      <c r="G17" s="7">
        <v>1</v>
      </c>
      <c r="H17" s="13" t="s">
        <v>317</v>
      </c>
    </row>
    <row r="18" spans="1:8" ht="15" customHeight="1">
      <c r="A18" s="196" t="s">
        <v>949</v>
      </c>
      <c r="B18" s="196"/>
      <c r="C18" s="196"/>
      <c r="D18" s="9">
        <v>37400</v>
      </c>
      <c r="E18" s="9">
        <v>42396.41</v>
      </c>
      <c r="F18" s="9">
        <v>42396.41</v>
      </c>
      <c r="G18" s="10">
        <v>1</v>
      </c>
      <c r="H18" s="15" t="s">
        <v>317</v>
      </c>
    </row>
    <row r="19" spans="1:8" ht="15" customHeight="1">
      <c r="A19" s="193" t="s">
        <v>950</v>
      </c>
      <c r="B19" s="193"/>
      <c r="C19" s="193"/>
      <c r="D19" s="193"/>
      <c r="E19" s="193"/>
      <c r="F19" s="193"/>
      <c r="G19" s="193"/>
      <c r="H19" s="193"/>
    </row>
    <row r="20" spans="1:8" ht="15" customHeight="1">
      <c r="A20" s="194" t="s">
        <v>951</v>
      </c>
      <c r="B20" s="194"/>
      <c r="C20" s="194"/>
      <c r="D20" s="194"/>
      <c r="E20" s="194"/>
      <c r="F20" s="194"/>
      <c r="G20" s="194"/>
      <c r="H20" s="194"/>
    </row>
    <row r="21" spans="1:8" ht="18" customHeight="1">
      <c r="A21" s="4" t="s">
        <v>317</v>
      </c>
      <c r="B21" s="191" t="s">
        <v>98</v>
      </c>
      <c r="C21" s="191"/>
      <c r="D21" s="5">
        <v>16000</v>
      </c>
      <c r="E21" s="5">
        <v>16000</v>
      </c>
      <c r="F21" s="6">
        <v>16000</v>
      </c>
      <c r="G21" s="7">
        <v>1</v>
      </c>
      <c r="H21" s="12"/>
    </row>
    <row r="22" spans="1:8" ht="18" customHeight="1">
      <c r="A22" s="4" t="s">
        <v>317</v>
      </c>
      <c r="B22" s="191" t="s">
        <v>98</v>
      </c>
      <c r="C22" s="191"/>
      <c r="D22" s="5">
        <v>0</v>
      </c>
      <c r="E22" s="5">
        <v>2154.331</v>
      </c>
      <c r="F22" s="6">
        <v>2154.331</v>
      </c>
      <c r="G22" s="7">
        <v>1</v>
      </c>
      <c r="H22" s="12" t="s">
        <v>952</v>
      </c>
    </row>
    <row r="23" spans="1:8" ht="15" customHeight="1">
      <c r="A23" s="195" t="s">
        <v>953</v>
      </c>
      <c r="B23" s="195"/>
      <c r="C23" s="195"/>
      <c r="D23" s="5">
        <v>16000</v>
      </c>
      <c r="E23" s="5">
        <v>18154.331</v>
      </c>
      <c r="F23" s="6">
        <v>18154.331</v>
      </c>
      <c r="G23" s="7">
        <v>1</v>
      </c>
      <c r="H23" s="13" t="s">
        <v>317</v>
      </c>
    </row>
    <row r="24" spans="1:8" ht="15" customHeight="1">
      <c r="A24" s="196" t="s">
        <v>954</v>
      </c>
      <c r="B24" s="196"/>
      <c r="C24" s="196"/>
      <c r="D24" s="9">
        <v>16000</v>
      </c>
      <c r="E24" s="9">
        <v>18154.331</v>
      </c>
      <c r="F24" s="9">
        <v>18154.331</v>
      </c>
      <c r="G24" s="10">
        <v>1</v>
      </c>
      <c r="H24" s="15" t="s">
        <v>317</v>
      </c>
    </row>
    <row r="25" spans="1:8" ht="15" customHeight="1">
      <c r="A25" s="193" t="s">
        <v>955</v>
      </c>
      <c r="B25" s="193"/>
      <c r="C25" s="193"/>
      <c r="D25" s="193"/>
      <c r="E25" s="193"/>
      <c r="F25" s="193"/>
      <c r="G25" s="193"/>
      <c r="H25" s="193"/>
    </row>
    <row r="26" spans="1:8" ht="15" customHeight="1">
      <c r="A26" s="194" t="s">
        <v>816</v>
      </c>
      <c r="B26" s="194"/>
      <c r="C26" s="194"/>
      <c r="D26" s="194"/>
      <c r="E26" s="194"/>
      <c r="F26" s="194"/>
      <c r="G26" s="194"/>
      <c r="H26" s="194"/>
    </row>
    <row r="27" spans="1:8" ht="18" customHeight="1">
      <c r="A27" s="4" t="s">
        <v>317</v>
      </c>
      <c r="B27" s="191" t="s">
        <v>98</v>
      </c>
      <c r="C27" s="191"/>
      <c r="D27" s="5">
        <v>3500</v>
      </c>
      <c r="E27" s="5">
        <v>3500</v>
      </c>
      <c r="F27" s="6">
        <v>3500</v>
      </c>
      <c r="G27" s="7">
        <v>1</v>
      </c>
      <c r="H27" s="12" t="s">
        <v>956</v>
      </c>
    </row>
    <row r="28" spans="1:8" ht="15" customHeight="1">
      <c r="A28" s="195" t="s">
        <v>817</v>
      </c>
      <c r="B28" s="195"/>
      <c r="C28" s="195"/>
      <c r="D28" s="5">
        <v>3500</v>
      </c>
      <c r="E28" s="5">
        <v>3500</v>
      </c>
      <c r="F28" s="6">
        <v>3500</v>
      </c>
      <c r="G28" s="7">
        <v>1</v>
      </c>
      <c r="H28" s="13" t="s">
        <v>317</v>
      </c>
    </row>
    <row r="29" spans="1:8" ht="15" customHeight="1">
      <c r="A29" s="196" t="s">
        <v>957</v>
      </c>
      <c r="B29" s="196"/>
      <c r="C29" s="196"/>
      <c r="D29" s="9">
        <v>3500</v>
      </c>
      <c r="E29" s="9">
        <v>3500</v>
      </c>
      <c r="F29" s="9">
        <v>3500</v>
      </c>
      <c r="G29" s="10">
        <v>1</v>
      </c>
      <c r="H29" s="15" t="s">
        <v>317</v>
      </c>
    </row>
    <row r="30" spans="1:8" ht="15" customHeight="1">
      <c r="A30" s="193" t="s">
        <v>958</v>
      </c>
      <c r="B30" s="193"/>
      <c r="C30" s="193"/>
      <c r="D30" s="193"/>
      <c r="E30" s="193"/>
      <c r="F30" s="193"/>
      <c r="G30" s="193"/>
      <c r="H30" s="193"/>
    </row>
    <row r="31" spans="1:8" ht="15" customHeight="1">
      <c r="A31" s="194" t="s">
        <v>624</v>
      </c>
      <c r="B31" s="194"/>
      <c r="C31" s="194"/>
      <c r="D31" s="194"/>
      <c r="E31" s="194"/>
      <c r="F31" s="194"/>
      <c r="G31" s="194"/>
      <c r="H31" s="194"/>
    </row>
    <row r="32" spans="1:8" ht="18" customHeight="1">
      <c r="A32" s="4" t="s">
        <v>317</v>
      </c>
      <c r="B32" s="191" t="s">
        <v>98</v>
      </c>
      <c r="C32" s="191"/>
      <c r="D32" s="5">
        <v>22600</v>
      </c>
      <c r="E32" s="5">
        <v>19900</v>
      </c>
      <c r="F32" s="6">
        <v>19900</v>
      </c>
      <c r="G32" s="7">
        <v>1</v>
      </c>
      <c r="H32" s="12" t="s">
        <v>959</v>
      </c>
    </row>
    <row r="33" spans="1:8" ht="18" customHeight="1">
      <c r="A33" s="4" t="s">
        <v>317</v>
      </c>
      <c r="B33" s="191" t="s">
        <v>98</v>
      </c>
      <c r="C33" s="191"/>
      <c r="D33" s="5">
        <v>0</v>
      </c>
      <c r="E33" s="5">
        <v>1267.585</v>
      </c>
      <c r="F33" s="6">
        <v>1267.585</v>
      </c>
      <c r="G33" s="7">
        <v>1</v>
      </c>
      <c r="H33" s="12" t="s">
        <v>960</v>
      </c>
    </row>
    <row r="34" spans="1:8" ht="24.75" customHeight="1">
      <c r="A34" s="4" t="s">
        <v>317</v>
      </c>
      <c r="B34" s="191" t="s">
        <v>98</v>
      </c>
      <c r="C34" s="191"/>
      <c r="D34" s="5">
        <v>0</v>
      </c>
      <c r="E34" s="5">
        <v>1358.84066</v>
      </c>
      <c r="F34" s="6">
        <v>1358.84066</v>
      </c>
      <c r="G34" s="7">
        <v>1</v>
      </c>
      <c r="H34" s="12" t="s">
        <v>961</v>
      </c>
    </row>
    <row r="35" spans="1:8" ht="23.25" customHeight="1">
      <c r="A35" s="4" t="s">
        <v>317</v>
      </c>
      <c r="B35" s="191" t="s">
        <v>98</v>
      </c>
      <c r="C35" s="191"/>
      <c r="D35" s="5">
        <v>0</v>
      </c>
      <c r="E35" s="5">
        <v>79.9319</v>
      </c>
      <c r="F35" s="6">
        <v>79.9319</v>
      </c>
      <c r="G35" s="7">
        <v>1</v>
      </c>
      <c r="H35" s="12" t="s">
        <v>962</v>
      </c>
    </row>
    <row r="36" spans="1:8" ht="15" customHeight="1">
      <c r="A36" s="195" t="s">
        <v>625</v>
      </c>
      <c r="B36" s="195"/>
      <c r="C36" s="195"/>
      <c r="D36" s="5">
        <v>22600</v>
      </c>
      <c r="E36" s="5">
        <v>22606.35756</v>
      </c>
      <c r="F36" s="6">
        <v>22606.35756</v>
      </c>
      <c r="G36" s="7">
        <v>1</v>
      </c>
      <c r="H36" s="13" t="s">
        <v>317</v>
      </c>
    </row>
    <row r="37" spans="1:8" ht="15" customHeight="1">
      <c r="A37" s="196" t="s">
        <v>963</v>
      </c>
      <c r="B37" s="196"/>
      <c r="C37" s="196"/>
      <c r="D37" s="9">
        <v>22600</v>
      </c>
      <c r="E37" s="9">
        <v>22606.35756</v>
      </c>
      <c r="F37" s="9">
        <v>22606.35756</v>
      </c>
      <c r="G37" s="10">
        <v>1</v>
      </c>
      <c r="H37" s="15" t="s">
        <v>317</v>
      </c>
    </row>
    <row r="38" spans="1:8" ht="30" customHeight="1">
      <c r="A38" s="196" t="s">
        <v>964</v>
      </c>
      <c r="B38" s="196"/>
      <c r="C38" s="196"/>
      <c r="D38" s="8">
        <v>181200</v>
      </c>
      <c r="E38" s="8">
        <v>194261.09856</v>
      </c>
      <c r="F38" s="8">
        <v>194261.09856</v>
      </c>
      <c r="G38" s="14">
        <v>1</v>
      </c>
      <c r="H38" s="15" t="s">
        <v>317</v>
      </c>
    </row>
  </sheetData>
  <sheetProtection/>
  <mergeCells count="38">
    <mergeCell ref="A38:C38"/>
    <mergeCell ref="B33:C33"/>
    <mergeCell ref="B34:C34"/>
    <mergeCell ref="B35:C35"/>
    <mergeCell ref="A36:C36"/>
    <mergeCell ref="A30:H30"/>
    <mergeCell ref="A31:H31"/>
    <mergeCell ref="B32:C32"/>
    <mergeCell ref="A37:C37"/>
    <mergeCell ref="A26:H26"/>
    <mergeCell ref="B27:C27"/>
    <mergeCell ref="A28:C28"/>
    <mergeCell ref="A29:C29"/>
    <mergeCell ref="A24:C24"/>
    <mergeCell ref="B21:C21"/>
    <mergeCell ref="B22:C22"/>
    <mergeCell ref="A25:H25"/>
    <mergeCell ref="A18:C18"/>
    <mergeCell ref="A19:H19"/>
    <mergeCell ref="A20:H20"/>
    <mergeCell ref="A23:C23"/>
    <mergeCell ref="B14:C14"/>
    <mergeCell ref="B15:C15"/>
    <mergeCell ref="B16:C16"/>
    <mergeCell ref="A17:C17"/>
    <mergeCell ref="A10:H10"/>
    <mergeCell ref="B11:C11"/>
    <mergeCell ref="B12:C12"/>
    <mergeCell ref="B13:C13"/>
    <mergeCell ref="A2:H2"/>
    <mergeCell ref="A3:H3"/>
    <mergeCell ref="B1:C1"/>
    <mergeCell ref="A9:H9"/>
    <mergeCell ref="A8:C8"/>
    <mergeCell ref="B4:C4"/>
    <mergeCell ref="B5:C5"/>
    <mergeCell ref="B6:C6"/>
    <mergeCell ref="A7:C7"/>
  </mergeCells>
  <printOptions/>
  <pageMargins left="0.4166666666666667" right="0.4166666666666667" top="0.99" bottom="0.6" header="0.68" footer="0.25"/>
  <pageSetup firstPageNumber="47" useFirstPageNumber="1" horizontalDpi="300" verticalDpi="300" orientation="landscape" pageOrder="overThenDown" paperSize="9" r:id="rId1"/>
  <headerFooter alignWithMargins="0">
    <oddHeader>&amp;L&amp;"Arial,Tučné"v tis. Kč&amp;C&amp;"Arial,Tučné"Příspěvkové organizace - rok 2014 - individuální příslib</oddHeader>
    <oddFooter>&amp;C&amp;P</oddFooter>
  </headerFooter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40"/>
  <sheetViews>
    <sheetView zoomScaleSheetLayoutView="100" zoomScalePageLayoutView="0" workbookViewId="0" topLeftCell="A17">
      <selection activeCell="C49" sqref="C49"/>
    </sheetView>
  </sheetViews>
  <sheetFormatPr defaultColWidth="9.140625" defaultRowHeight="12.75"/>
  <cols>
    <col min="1" max="1" width="7.57421875" style="0" customWidth="1"/>
    <col min="2" max="2" width="17.140625" style="0" customWidth="1"/>
    <col min="3" max="3" width="9.28125" style="0" customWidth="1"/>
    <col min="4" max="4" width="9.8515625" style="0" customWidth="1"/>
    <col min="5" max="5" width="10.421875" style="0" customWidth="1"/>
    <col min="6" max="6" width="8.00390625" style="0" customWidth="1"/>
    <col min="7" max="7" width="34.8515625" style="0" customWidth="1"/>
    <col min="8" max="8" width="52.8515625" style="0" customWidth="1"/>
  </cols>
  <sheetData>
    <row r="1" spans="1:7" ht="34.5" thickBot="1">
      <c r="A1" s="2" t="s">
        <v>656</v>
      </c>
      <c r="B1" s="3" t="s">
        <v>657</v>
      </c>
      <c r="C1" s="3" t="s">
        <v>918</v>
      </c>
      <c r="D1" s="3" t="s">
        <v>1228</v>
      </c>
      <c r="E1" s="3" t="s">
        <v>313</v>
      </c>
      <c r="F1" s="3" t="s">
        <v>314</v>
      </c>
      <c r="G1" s="11" t="s">
        <v>315</v>
      </c>
    </row>
    <row r="2" spans="1:7" ht="12.75">
      <c r="A2" s="193" t="s">
        <v>586</v>
      </c>
      <c r="B2" s="193"/>
      <c r="C2" s="193"/>
      <c r="D2" s="193"/>
      <c r="E2" s="193"/>
      <c r="F2" s="193"/>
      <c r="G2" s="193"/>
    </row>
    <row r="3" spans="1:7" ht="12.75">
      <c r="A3" s="194" t="s">
        <v>349</v>
      </c>
      <c r="B3" s="194"/>
      <c r="C3" s="194"/>
      <c r="D3" s="194"/>
      <c r="E3" s="194"/>
      <c r="F3" s="194"/>
      <c r="G3" s="194"/>
    </row>
    <row r="4" spans="1:7" ht="22.5" customHeight="1">
      <c r="A4" s="4" t="s">
        <v>317</v>
      </c>
      <c r="B4" s="54" t="s">
        <v>44</v>
      </c>
      <c r="C4" s="5">
        <v>2623</v>
      </c>
      <c r="D4" s="5">
        <v>2613</v>
      </c>
      <c r="E4" s="6">
        <v>2613</v>
      </c>
      <c r="F4" s="7">
        <v>1</v>
      </c>
      <c r="G4" s="12" t="s">
        <v>588</v>
      </c>
    </row>
    <row r="5" spans="1:7" ht="19.5" customHeight="1">
      <c r="A5" s="4" t="s">
        <v>317</v>
      </c>
      <c r="B5" s="54" t="s">
        <v>44</v>
      </c>
      <c r="C5" s="5">
        <v>918</v>
      </c>
      <c r="D5" s="5">
        <v>908</v>
      </c>
      <c r="E5" s="6">
        <v>908</v>
      </c>
      <c r="F5" s="7">
        <v>1</v>
      </c>
      <c r="G5" s="12" t="s">
        <v>589</v>
      </c>
    </row>
    <row r="6" spans="1:7" ht="20.25" customHeight="1">
      <c r="A6" s="4" t="s">
        <v>317</v>
      </c>
      <c r="B6" s="54" t="s">
        <v>44</v>
      </c>
      <c r="C6" s="5">
        <v>3389</v>
      </c>
      <c r="D6" s="5">
        <v>3114</v>
      </c>
      <c r="E6" s="6">
        <v>3114</v>
      </c>
      <c r="F6" s="7">
        <v>1</v>
      </c>
      <c r="G6" s="12" t="s">
        <v>590</v>
      </c>
    </row>
    <row r="7" spans="1:7" ht="18.75" customHeight="1">
      <c r="A7" s="4" t="s">
        <v>317</v>
      </c>
      <c r="B7" s="54" t="s">
        <v>44</v>
      </c>
      <c r="C7" s="5">
        <v>1607</v>
      </c>
      <c r="D7" s="5">
        <v>1597</v>
      </c>
      <c r="E7" s="6">
        <v>1597</v>
      </c>
      <c r="F7" s="7">
        <v>1</v>
      </c>
      <c r="G7" s="12" t="s">
        <v>591</v>
      </c>
    </row>
    <row r="8" spans="1:7" ht="22.5" customHeight="1">
      <c r="A8" s="4" t="s">
        <v>317</v>
      </c>
      <c r="B8" s="54" t="s">
        <v>44</v>
      </c>
      <c r="C8" s="5">
        <v>1414</v>
      </c>
      <c r="D8" s="5">
        <v>1398</v>
      </c>
      <c r="E8" s="6">
        <v>1398</v>
      </c>
      <c r="F8" s="7">
        <v>1</v>
      </c>
      <c r="G8" s="12" t="s">
        <v>592</v>
      </c>
    </row>
    <row r="9" spans="1:7" ht="22.5" customHeight="1">
      <c r="A9" s="4" t="s">
        <v>317</v>
      </c>
      <c r="B9" s="54" t="s">
        <v>44</v>
      </c>
      <c r="C9" s="5">
        <v>2730</v>
      </c>
      <c r="D9" s="5">
        <v>2710</v>
      </c>
      <c r="E9" s="6">
        <v>2710</v>
      </c>
      <c r="F9" s="7">
        <v>1</v>
      </c>
      <c r="G9" s="12" t="s">
        <v>593</v>
      </c>
    </row>
    <row r="10" spans="1:7" ht="21.75" customHeight="1">
      <c r="A10" s="4" t="s">
        <v>317</v>
      </c>
      <c r="B10" s="54" t="s">
        <v>44</v>
      </c>
      <c r="C10" s="5">
        <v>3683</v>
      </c>
      <c r="D10" s="5">
        <v>2008</v>
      </c>
      <c r="E10" s="6">
        <v>2008</v>
      </c>
      <c r="F10" s="7">
        <v>1</v>
      </c>
      <c r="G10" s="12" t="s">
        <v>594</v>
      </c>
    </row>
    <row r="11" spans="1:7" ht="24.75" customHeight="1">
      <c r="A11" s="4" t="s">
        <v>317</v>
      </c>
      <c r="B11" s="54" t="s">
        <v>44</v>
      </c>
      <c r="C11" s="5">
        <v>2100</v>
      </c>
      <c r="D11" s="5">
        <v>2065</v>
      </c>
      <c r="E11" s="6">
        <v>2065</v>
      </c>
      <c r="F11" s="7">
        <v>1</v>
      </c>
      <c r="G11" s="12" t="s">
        <v>595</v>
      </c>
    </row>
    <row r="12" spans="1:7" ht="22.5" customHeight="1">
      <c r="A12" s="4" t="s">
        <v>317</v>
      </c>
      <c r="B12" s="54" t="s">
        <v>44</v>
      </c>
      <c r="C12" s="5">
        <v>3306</v>
      </c>
      <c r="D12" s="5">
        <v>3106</v>
      </c>
      <c r="E12" s="6">
        <v>3106</v>
      </c>
      <c r="F12" s="7">
        <v>1</v>
      </c>
      <c r="G12" s="12" t="s">
        <v>596</v>
      </c>
    </row>
    <row r="13" spans="1:7" ht="25.5" customHeight="1">
      <c r="A13" s="4" t="s">
        <v>317</v>
      </c>
      <c r="B13" s="54" t="s">
        <v>44</v>
      </c>
      <c r="C13" s="5">
        <v>4678</v>
      </c>
      <c r="D13" s="5">
        <v>1559.32</v>
      </c>
      <c r="E13" s="6">
        <v>1559.32</v>
      </c>
      <c r="F13" s="7">
        <v>1</v>
      </c>
      <c r="G13" s="12" t="s">
        <v>916</v>
      </c>
    </row>
    <row r="14" spans="1:7" ht="21.75" customHeight="1">
      <c r="A14" s="4" t="s">
        <v>317</v>
      </c>
      <c r="B14" s="54" t="s">
        <v>44</v>
      </c>
      <c r="C14" s="5">
        <v>1625</v>
      </c>
      <c r="D14" s="5">
        <v>1610</v>
      </c>
      <c r="E14" s="6">
        <v>1610</v>
      </c>
      <c r="F14" s="7">
        <v>1</v>
      </c>
      <c r="G14" s="12" t="s">
        <v>597</v>
      </c>
    </row>
    <row r="15" spans="1:7" ht="27.75" customHeight="1">
      <c r="A15" s="4" t="s">
        <v>317</v>
      </c>
      <c r="B15" s="54" t="s">
        <v>44</v>
      </c>
      <c r="C15" s="5">
        <v>4118</v>
      </c>
      <c r="D15" s="5">
        <v>2118</v>
      </c>
      <c r="E15" s="6">
        <v>2118</v>
      </c>
      <c r="F15" s="7">
        <v>1</v>
      </c>
      <c r="G15" s="12" t="s">
        <v>917</v>
      </c>
    </row>
    <row r="16" spans="1:7" ht="12.75">
      <c r="A16" s="195" t="s">
        <v>351</v>
      </c>
      <c r="B16" s="195"/>
      <c r="C16" s="5">
        <v>32191</v>
      </c>
      <c r="D16" s="5">
        <v>24806.32</v>
      </c>
      <c r="E16" s="6">
        <v>24806.32</v>
      </c>
      <c r="F16" s="7">
        <v>1</v>
      </c>
      <c r="G16" s="13" t="s">
        <v>317</v>
      </c>
    </row>
    <row r="17" spans="1:7" ht="12.75">
      <c r="A17" s="194" t="s">
        <v>352</v>
      </c>
      <c r="B17" s="194"/>
      <c r="C17" s="194"/>
      <c r="D17" s="194"/>
      <c r="E17" s="194"/>
      <c r="F17" s="194"/>
      <c r="G17" s="194"/>
    </row>
    <row r="18" spans="1:7" ht="22.5" customHeight="1">
      <c r="A18" s="4" t="s">
        <v>317</v>
      </c>
      <c r="B18" s="54" t="s">
        <v>44</v>
      </c>
      <c r="C18" s="5">
        <v>6860</v>
      </c>
      <c r="D18" s="5">
        <v>6594.184</v>
      </c>
      <c r="E18" s="6">
        <v>6594.184</v>
      </c>
      <c r="F18" s="7">
        <v>1</v>
      </c>
      <c r="G18" s="12" t="s">
        <v>598</v>
      </c>
    </row>
    <row r="19" spans="1:7" ht="19.5" customHeight="1">
      <c r="A19" s="4" t="s">
        <v>317</v>
      </c>
      <c r="B19" s="54" t="s">
        <v>44</v>
      </c>
      <c r="C19" s="5">
        <v>4593</v>
      </c>
      <c r="D19" s="5">
        <v>4513</v>
      </c>
      <c r="E19" s="6">
        <v>4513</v>
      </c>
      <c r="F19" s="7">
        <v>1</v>
      </c>
      <c r="G19" s="12" t="s">
        <v>599</v>
      </c>
    </row>
    <row r="20" spans="1:7" ht="20.25" customHeight="1">
      <c r="A20" s="4" t="s">
        <v>317</v>
      </c>
      <c r="B20" s="54" t="s">
        <v>44</v>
      </c>
      <c r="C20" s="5">
        <v>6895</v>
      </c>
      <c r="D20" s="5">
        <v>4895</v>
      </c>
      <c r="E20" s="6">
        <v>4895</v>
      </c>
      <c r="F20" s="7">
        <v>1</v>
      </c>
      <c r="G20" s="12" t="s">
        <v>600</v>
      </c>
    </row>
    <row r="21" spans="1:7" ht="22.5" customHeight="1">
      <c r="A21" s="4" t="s">
        <v>317</v>
      </c>
      <c r="B21" s="54" t="s">
        <v>44</v>
      </c>
      <c r="C21" s="5">
        <v>7442</v>
      </c>
      <c r="D21" s="5">
        <v>7528.46</v>
      </c>
      <c r="E21" s="6">
        <v>7528.46</v>
      </c>
      <c r="F21" s="7">
        <v>1</v>
      </c>
      <c r="G21" s="12" t="s">
        <v>601</v>
      </c>
    </row>
    <row r="22" spans="1:7" ht="22.5" customHeight="1">
      <c r="A22" s="4" t="s">
        <v>317</v>
      </c>
      <c r="B22" s="54" t="s">
        <v>44</v>
      </c>
      <c r="C22" s="5">
        <v>3318</v>
      </c>
      <c r="D22" s="5">
        <v>3218</v>
      </c>
      <c r="E22" s="6">
        <v>3218</v>
      </c>
      <c r="F22" s="7">
        <v>1</v>
      </c>
      <c r="G22" s="12" t="s">
        <v>602</v>
      </c>
    </row>
    <row r="23" spans="1:7" ht="22.5" customHeight="1">
      <c r="A23" s="4" t="s">
        <v>317</v>
      </c>
      <c r="B23" s="54" t="s">
        <v>44</v>
      </c>
      <c r="C23" s="5">
        <v>8355</v>
      </c>
      <c r="D23" s="5">
        <v>8285</v>
      </c>
      <c r="E23" s="6">
        <v>8285</v>
      </c>
      <c r="F23" s="7">
        <v>1</v>
      </c>
      <c r="G23" s="12" t="s">
        <v>603</v>
      </c>
    </row>
    <row r="24" spans="1:7" ht="22.5" customHeight="1">
      <c r="A24" s="4" t="s">
        <v>317</v>
      </c>
      <c r="B24" s="54" t="s">
        <v>44</v>
      </c>
      <c r="C24" s="5">
        <v>4450</v>
      </c>
      <c r="D24" s="5">
        <v>4340</v>
      </c>
      <c r="E24" s="6">
        <v>4340</v>
      </c>
      <c r="F24" s="7">
        <v>1</v>
      </c>
      <c r="G24" s="12" t="s">
        <v>604</v>
      </c>
    </row>
    <row r="25" spans="1:7" ht="23.25" customHeight="1">
      <c r="A25" s="4" t="s">
        <v>317</v>
      </c>
      <c r="B25" s="54" t="s">
        <v>44</v>
      </c>
      <c r="C25" s="5">
        <v>4040</v>
      </c>
      <c r="D25" s="5">
        <v>3790</v>
      </c>
      <c r="E25" s="6">
        <v>3790</v>
      </c>
      <c r="F25" s="7">
        <v>1</v>
      </c>
      <c r="G25" s="12" t="s">
        <v>605</v>
      </c>
    </row>
    <row r="26" spans="1:7" ht="22.5" customHeight="1">
      <c r="A26" s="4" t="s">
        <v>317</v>
      </c>
      <c r="B26" s="54" t="s">
        <v>44</v>
      </c>
      <c r="C26" s="5">
        <v>10738</v>
      </c>
      <c r="D26" s="5">
        <v>10638</v>
      </c>
      <c r="E26" s="6">
        <v>10638</v>
      </c>
      <c r="F26" s="7">
        <v>1</v>
      </c>
      <c r="G26" s="12" t="s">
        <v>606</v>
      </c>
    </row>
    <row r="27" spans="1:7" ht="22.5" customHeight="1">
      <c r="A27" s="4" t="s">
        <v>317</v>
      </c>
      <c r="B27" s="54" t="s">
        <v>44</v>
      </c>
      <c r="C27" s="5">
        <v>5716</v>
      </c>
      <c r="D27" s="5">
        <v>5616</v>
      </c>
      <c r="E27" s="6">
        <v>5616</v>
      </c>
      <c r="F27" s="7">
        <v>1</v>
      </c>
      <c r="G27" s="12" t="s">
        <v>607</v>
      </c>
    </row>
    <row r="28" spans="1:7" ht="22.5" customHeight="1">
      <c r="A28" s="4" t="s">
        <v>317</v>
      </c>
      <c r="B28" s="54" t="s">
        <v>44</v>
      </c>
      <c r="C28" s="5">
        <v>10537</v>
      </c>
      <c r="D28" s="5">
        <v>10012.55</v>
      </c>
      <c r="E28" s="6">
        <v>10012.55</v>
      </c>
      <c r="F28" s="7">
        <v>1</v>
      </c>
      <c r="G28" s="12" t="s">
        <v>608</v>
      </c>
    </row>
    <row r="29" spans="1:7" ht="22.5" customHeight="1">
      <c r="A29" s="4" t="s">
        <v>317</v>
      </c>
      <c r="B29" s="54" t="s">
        <v>44</v>
      </c>
      <c r="C29" s="5">
        <v>14600</v>
      </c>
      <c r="D29" s="5">
        <v>14340.96</v>
      </c>
      <c r="E29" s="6">
        <v>14340.96</v>
      </c>
      <c r="F29" s="7">
        <v>1</v>
      </c>
      <c r="G29" s="12" t="s">
        <v>609</v>
      </c>
    </row>
    <row r="30" spans="1:7" ht="19.5" customHeight="1">
      <c r="A30" s="4" t="s">
        <v>317</v>
      </c>
      <c r="B30" s="54" t="s">
        <v>44</v>
      </c>
      <c r="C30" s="5">
        <v>3710</v>
      </c>
      <c r="D30" s="5">
        <v>3545</v>
      </c>
      <c r="E30" s="6">
        <v>3545</v>
      </c>
      <c r="F30" s="7">
        <v>1</v>
      </c>
      <c r="G30" s="12" t="s">
        <v>610</v>
      </c>
    </row>
    <row r="31" spans="1:7" ht="23.25" customHeight="1">
      <c r="A31" s="4" t="s">
        <v>317</v>
      </c>
      <c r="B31" s="54" t="s">
        <v>44</v>
      </c>
      <c r="C31" s="5">
        <v>3502</v>
      </c>
      <c r="D31" s="5">
        <v>3502</v>
      </c>
      <c r="E31" s="6">
        <v>3502</v>
      </c>
      <c r="F31" s="7">
        <v>1</v>
      </c>
      <c r="G31" s="12" t="s">
        <v>611</v>
      </c>
    </row>
    <row r="32" spans="1:7" ht="22.5" customHeight="1">
      <c r="A32" s="4" t="s">
        <v>317</v>
      </c>
      <c r="B32" s="54" t="s">
        <v>44</v>
      </c>
      <c r="C32" s="5">
        <v>4178</v>
      </c>
      <c r="D32" s="5">
        <v>4555.56</v>
      </c>
      <c r="E32" s="6">
        <v>4555.56</v>
      </c>
      <c r="F32" s="7">
        <v>1</v>
      </c>
      <c r="G32" s="12" t="s">
        <v>612</v>
      </c>
    </row>
    <row r="33" spans="1:7" ht="22.5" customHeight="1">
      <c r="A33" s="4" t="s">
        <v>317</v>
      </c>
      <c r="B33" s="54" t="s">
        <v>44</v>
      </c>
      <c r="C33" s="5">
        <v>5405</v>
      </c>
      <c r="D33" s="5">
        <v>5155</v>
      </c>
      <c r="E33" s="6">
        <v>5155</v>
      </c>
      <c r="F33" s="7">
        <v>1</v>
      </c>
      <c r="G33" s="12" t="s">
        <v>613</v>
      </c>
    </row>
    <row r="34" spans="1:7" ht="22.5" customHeight="1">
      <c r="A34" s="4" t="s">
        <v>317</v>
      </c>
      <c r="B34" s="54" t="s">
        <v>44</v>
      </c>
      <c r="C34" s="5">
        <v>5958</v>
      </c>
      <c r="D34" s="5">
        <v>5725</v>
      </c>
      <c r="E34" s="6">
        <v>5725</v>
      </c>
      <c r="F34" s="7">
        <v>1</v>
      </c>
      <c r="G34" s="12" t="s">
        <v>614</v>
      </c>
    </row>
    <row r="35" spans="1:7" ht="22.5" customHeight="1">
      <c r="A35" s="4" t="s">
        <v>317</v>
      </c>
      <c r="B35" s="54" t="s">
        <v>44</v>
      </c>
      <c r="C35" s="5">
        <v>4733</v>
      </c>
      <c r="D35" s="5">
        <v>4733</v>
      </c>
      <c r="E35" s="6">
        <v>4733</v>
      </c>
      <c r="F35" s="7">
        <v>1</v>
      </c>
      <c r="G35" s="12" t="s">
        <v>615</v>
      </c>
    </row>
    <row r="36" spans="1:7" ht="12.75">
      <c r="A36" s="195" t="s">
        <v>353</v>
      </c>
      <c r="B36" s="195"/>
      <c r="C36" s="5">
        <v>115030</v>
      </c>
      <c r="D36" s="5">
        <v>110986.714</v>
      </c>
      <c r="E36" s="6">
        <v>110986.714</v>
      </c>
      <c r="F36" s="7">
        <v>1</v>
      </c>
      <c r="G36" s="13" t="s">
        <v>317</v>
      </c>
    </row>
    <row r="37" spans="1:7" ht="12.75">
      <c r="A37" s="194" t="s">
        <v>1277</v>
      </c>
      <c r="B37" s="194"/>
      <c r="C37" s="194"/>
      <c r="D37" s="194"/>
      <c r="E37" s="194"/>
      <c r="F37" s="194"/>
      <c r="G37" s="194"/>
    </row>
    <row r="38" spans="1:7" ht="21.75" customHeight="1">
      <c r="A38" s="4" t="s">
        <v>317</v>
      </c>
      <c r="B38" s="54" t="s">
        <v>44</v>
      </c>
      <c r="C38" s="5">
        <v>980</v>
      </c>
      <c r="D38" s="5">
        <v>830</v>
      </c>
      <c r="E38" s="6">
        <v>830</v>
      </c>
      <c r="F38" s="7">
        <v>1</v>
      </c>
      <c r="G38" s="12" t="s">
        <v>616</v>
      </c>
    </row>
    <row r="39" spans="1:7" ht="12.75">
      <c r="A39" s="195" t="s">
        <v>1278</v>
      </c>
      <c r="B39" s="195"/>
      <c r="C39" s="5">
        <v>980</v>
      </c>
      <c r="D39" s="5">
        <v>830</v>
      </c>
      <c r="E39" s="6">
        <v>830</v>
      </c>
      <c r="F39" s="7">
        <v>1</v>
      </c>
      <c r="G39" s="13" t="s">
        <v>317</v>
      </c>
    </row>
    <row r="40" spans="1:7" ht="38.25" customHeight="1">
      <c r="A40" s="196" t="s">
        <v>617</v>
      </c>
      <c r="B40" s="196"/>
      <c r="C40" s="8">
        <v>148201</v>
      </c>
      <c r="D40" s="8">
        <v>136623.034</v>
      </c>
      <c r="E40" s="8">
        <v>136623.034</v>
      </c>
      <c r="F40" s="14">
        <v>1</v>
      </c>
      <c r="G40" s="15" t="s">
        <v>317</v>
      </c>
    </row>
  </sheetData>
  <sheetProtection/>
  <mergeCells count="8">
    <mergeCell ref="A39:B39"/>
    <mergeCell ref="A40:B40"/>
    <mergeCell ref="A2:G2"/>
    <mergeCell ref="A3:G3"/>
    <mergeCell ref="A16:B16"/>
    <mergeCell ref="A17:G17"/>
    <mergeCell ref="A36:B36"/>
    <mergeCell ref="A37:G37"/>
  </mergeCells>
  <printOptions/>
  <pageMargins left="0.8" right="0.4166666666666667" top="0.78" bottom="0.38" header="0.49" footer="0.25"/>
  <pageSetup firstPageNumber="49" useFirstPageNumber="1" horizontalDpi="300" verticalDpi="300" orientation="portrait" pageOrder="overThenDown" paperSize="9" scale="90" r:id="rId1"/>
  <headerFooter alignWithMargins="0">
    <oddHeader>&amp;L&amp;"Arial,Tučné"v tis. Kč&amp;C&amp;"Arial,Tučné"Příspěvkové organizace - školské subjekty - rok 2014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5"/>
  <sheetViews>
    <sheetView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3" width="14.00390625" style="0" customWidth="1"/>
    <col min="4" max="4" width="9.8515625" style="0" customWidth="1"/>
    <col min="5" max="5" width="9.00390625" style="0" customWidth="1"/>
    <col min="6" max="6" width="10.140625" style="0" customWidth="1"/>
    <col min="7" max="7" width="6.7109375" style="0" customWidth="1"/>
    <col min="8" max="8" width="25.851562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4" t="s">
        <v>1132</v>
      </c>
      <c r="B2" s="194"/>
      <c r="C2" s="194"/>
      <c r="D2" s="194"/>
      <c r="E2" s="194"/>
      <c r="F2" s="194"/>
      <c r="G2" s="194"/>
      <c r="H2" s="194"/>
    </row>
    <row r="3" spans="1:8" ht="114" customHeight="1">
      <c r="A3" s="4" t="s">
        <v>317</v>
      </c>
      <c r="B3" s="191" t="s">
        <v>318</v>
      </c>
      <c r="C3" s="191"/>
      <c r="D3" s="5">
        <v>2250</v>
      </c>
      <c r="E3" s="5">
        <v>5009</v>
      </c>
      <c r="F3" s="6">
        <v>5006.375</v>
      </c>
      <c r="G3" s="7">
        <v>0.99948</v>
      </c>
      <c r="H3" s="12" t="s">
        <v>99</v>
      </c>
    </row>
    <row r="4" spans="1:8" ht="15" customHeight="1">
      <c r="A4" s="195" t="s">
        <v>1133</v>
      </c>
      <c r="B4" s="195"/>
      <c r="C4" s="195"/>
      <c r="D4" s="5">
        <v>2250</v>
      </c>
      <c r="E4" s="5">
        <v>5009</v>
      </c>
      <c r="F4" s="6">
        <v>5006.375</v>
      </c>
      <c r="G4" s="7">
        <v>0.99948</v>
      </c>
      <c r="H4" s="13" t="s">
        <v>317</v>
      </c>
    </row>
    <row r="5" spans="1:8" ht="30" customHeight="1">
      <c r="A5" s="196" t="s">
        <v>965</v>
      </c>
      <c r="B5" s="196"/>
      <c r="C5" s="196"/>
      <c r="D5" s="8">
        <v>2250</v>
      </c>
      <c r="E5" s="8">
        <v>5009</v>
      </c>
      <c r="F5" s="8">
        <v>5006.375</v>
      </c>
      <c r="G5" s="14">
        <v>0.99948</v>
      </c>
      <c r="H5" s="15" t="s">
        <v>317</v>
      </c>
    </row>
  </sheetData>
  <sheetProtection/>
  <mergeCells count="5">
    <mergeCell ref="A5:C5"/>
    <mergeCell ref="B1:C1"/>
    <mergeCell ref="A2:H2"/>
    <mergeCell ref="B3:C3"/>
    <mergeCell ref="A4:C4"/>
  </mergeCells>
  <printOptions/>
  <pageMargins left="0.62" right="0.4166666666666667" top="1.64" bottom="0.6" header="1.08" footer="0.25"/>
  <pageSetup firstPageNumber="50" useFirstPageNumber="1" horizontalDpi="300" verticalDpi="300" orientation="portrait" pageOrder="overThenDown" paperSize="9" scale="95" r:id="rId1"/>
  <headerFooter alignWithMargins="0">
    <oddHeader>&amp;L&amp;"Arial,Tučné"v tis. Kč&amp;C&amp;"Arial,Tučné"Plány rozvoje nad 1 mil. Kč - rok 2014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F33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57421875" style="0" customWidth="1"/>
    <col min="2" max="2" width="40.7109375" style="0" customWidth="1"/>
    <col min="3" max="3" width="9.57421875" style="0" customWidth="1"/>
    <col min="4" max="4" width="9.8515625" style="0" customWidth="1"/>
    <col min="5" max="5" width="10.421875" style="0" customWidth="1"/>
    <col min="6" max="6" width="58.8515625" style="0" customWidth="1"/>
  </cols>
  <sheetData>
    <row r="1" spans="1:6" ht="18" customHeight="1">
      <c r="A1" s="204" t="s">
        <v>581</v>
      </c>
      <c r="B1" s="205"/>
      <c r="C1" s="205"/>
      <c r="D1" s="205"/>
      <c r="E1" s="205"/>
      <c r="F1" s="205"/>
    </row>
    <row r="2" spans="1:6" ht="36" customHeight="1">
      <c r="A2" s="53" t="s">
        <v>656</v>
      </c>
      <c r="B2" s="53" t="s">
        <v>657</v>
      </c>
      <c r="C2" s="53" t="s">
        <v>918</v>
      </c>
      <c r="D2" s="53" t="s">
        <v>1228</v>
      </c>
      <c r="E2" s="53" t="s">
        <v>313</v>
      </c>
      <c r="F2" s="53" t="s">
        <v>315</v>
      </c>
    </row>
    <row r="3" spans="1:6" ht="15" customHeight="1">
      <c r="A3" s="203" t="s">
        <v>316</v>
      </c>
      <c r="B3" s="203"/>
      <c r="C3" s="203"/>
      <c r="D3" s="203"/>
      <c r="E3" s="203"/>
      <c r="F3" s="203"/>
    </row>
    <row r="4" spans="1:6" ht="15" customHeight="1">
      <c r="A4" s="46" t="s">
        <v>317</v>
      </c>
      <c r="B4" s="47" t="s">
        <v>318</v>
      </c>
      <c r="C4" s="48">
        <v>0</v>
      </c>
      <c r="D4" s="48">
        <v>0</v>
      </c>
      <c r="E4" s="49">
        <v>13.5864</v>
      </c>
      <c r="F4" s="47" t="s">
        <v>317</v>
      </c>
    </row>
    <row r="5" spans="1:6" ht="15" customHeight="1">
      <c r="A5" s="203" t="s">
        <v>319</v>
      </c>
      <c r="B5" s="203"/>
      <c r="C5" s="48">
        <v>0</v>
      </c>
      <c r="D5" s="48">
        <v>0</v>
      </c>
      <c r="E5" s="49">
        <v>13.5864</v>
      </c>
      <c r="F5" s="50" t="s">
        <v>317</v>
      </c>
    </row>
    <row r="6" spans="1:6" ht="15" customHeight="1">
      <c r="A6" s="203" t="s">
        <v>320</v>
      </c>
      <c r="B6" s="203"/>
      <c r="C6" s="203"/>
      <c r="D6" s="203"/>
      <c r="E6" s="203"/>
      <c r="F6" s="203"/>
    </row>
    <row r="7" spans="1:6" ht="15" customHeight="1">
      <c r="A7" s="46" t="s">
        <v>317</v>
      </c>
      <c r="B7" s="47" t="s">
        <v>321</v>
      </c>
      <c r="C7" s="48">
        <v>0</v>
      </c>
      <c r="D7" s="48">
        <v>0</v>
      </c>
      <c r="E7" s="49">
        <v>12</v>
      </c>
      <c r="F7" s="47" t="s">
        <v>317</v>
      </c>
    </row>
    <row r="8" spans="1:6" ht="15" customHeight="1">
      <c r="A8" s="203" t="s">
        <v>322</v>
      </c>
      <c r="B8" s="203"/>
      <c r="C8" s="48">
        <v>0</v>
      </c>
      <c r="D8" s="48">
        <v>0</v>
      </c>
      <c r="E8" s="49">
        <v>12</v>
      </c>
      <c r="F8" s="50" t="s">
        <v>317</v>
      </c>
    </row>
    <row r="9" spans="1:6" ht="15" customHeight="1">
      <c r="A9" s="203" t="s">
        <v>323</v>
      </c>
      <c r="B9" s="203"/>
      <c r="C9" s="203"/>
      <c r="D9" s="203"/>
      <c r="E9" s="203"/>
      <c r="F9" s="203"/>
    </row>
    <row r="10" spans="1:6" ht="15" customHeight="1">
      <c r="A10" s="46" t="s">
        <v>317</v>
      </c>
      <c r="B10" s="47" t="s">
        <v>318</v>
      </c>
      <c r="C10" s="48">
        <v>0</v>
      </c>
      <c r="D10" s="48">
        <v>0</v>
      </c>
      <c r="E10" s="49">
        <v>1592.49</v>
      </c>
      <c r="F10" s="47" t="s">
        <v>317</v>
      </c>
    </row>
    <row r="11" spans="1:6" ht="15" customHeight="1">
      <c r="A11" s="46" t="s">
        <v>317</v>
      </c>
      <c r="B11" s="47" t="s">
        <v>321</v>
      </c>
      <c r="C11" s="48">
        <v>0</v>
      </c>
      <c r="D11" s="48">
        <v>0</v>
      </c>
      <c r="E11" s="49">
        <v>2210</v>
      </c>
      <c r="F11" s="47" t="s">
        <v>317</v>
      </c>
    </row>
    <row r="12" spans="1:6" ht="15" customHeight="1">
      <c r="A12" s="203" t="s">
        <v>324</v>
      </c>
      <c r="B12" s="203"/>
      <c r="C12" s="48">
        <v>0</v>
      </c>
      <c r="D12" s="48">
        <v>0</v>
      </c>
      <c r="E12" s="49">
        <v>3802.49</v>
      </c>
      <c r="F12" s="50" t="s">
        <v>317</v>
      </c>
    </row>
    <row r="13" spans="1:6" ht="15" customHeight="1">
      <c r="A13" s="203" t="s">
        <v>325</v>
      </c>
      <c r="B13" s="203"/>
      <c r="C13" s="203"/>
      <c r="D13" s="203"/>
      <c r="E13" s="203"/>
      <c r="F13" s="203"/>
    </row>
    <row r="14" spans="1:6" ht="15" customHeight="1">
      <c r="A14" s="46" t="s">
        <v>317</v>
      </c>
      <c r="B14" s="47" t="s">
        <v>318</v>
      </c>
      <c r="C14" s="48">
        <v>0</v>
      </c>
      <c r="D14" s="48">
        <v>0</v>
      </c>
      <c r="E14" s="49">
        <v>4256.2029</v>
      </c>
      <c r="F14" s="47" t="s">
        <v>317</v>
      </c>
    </row>
    <row r="15" spans="1:6" ht="15" customHeight="1">
      <c r="A15" s="46" t="s">
        <v>317</v>
      </c>
      <c r="B15" s="47" t="s">
        <v>327</v>
      </c>
      <c r="C15" s="48">
        <v>0</v>
      </c>
      <c r="D15" s="48">
        <v>0</v>
      </c>
      <c r="E15" s="49">
        <v>265.625</v>
      </c>
      <c r="F15" s="47" t="s">
        <v>317</v>
      </c>
    </row>
    <row r="16" spans="1:6" ht="15" customHeight="1">
      <c r="A16" s="46" t="s">
        <v>317</v>
      </c>
      <c r="B16" s="47" t="s">
        <v>328</v>
      </c>
      <c r="C16" s="48">
        <v>0</v>
      </c>
      <c r="D16" s="48">
        <v>0</v>
      </c>
      <c r="E16" s="49">
        <v>11.5</v>
      </c>
      <c r="F16" s="47" t="s">
        <v>317</v>
      </c>
    </row>
    <row r="17" spans="1:6" ht="15" customHeight="1">
      <c r="A17" s="46" t="s">
        <v>317</v>
      </c>
      <c r="B17" s="47" t="s">
        <v>321</v>
      </c>
      <c r="C17" s="48">
        <v>0</v>
      </c>
      <c r="D17" s="48">
        <v>0</v>
      </c>
      <c r="E17" s="49">
        <v>15</v>
      </c>
      <c r="F17" s="47" t="s">
        <v>862</v>
      </c>
    </row>
    <row r="18" spans="1:6" ht="15" customHeight="1">
      <c r="A18" s="46" t="s">
        <v>317</v>
      </c>
      <c r="B18" s="47" t="s">
        <v>329</v>
      </c>
      <c r="C18" s="48">
        <v>0</v>
      </c>
      <c r="D18" s="48">
        <v>0</v>
      </c>
      <c r="E18" s="49">
        <v>19.451</v>
      </c>
      <c r="F18" s="47" t="s">
        <v>863</v>
      </c>
    </row>
    <row r="19" spans="1:6" ht="15" customHeight="1">
      <c r="A19" s="46" t="s">
        <v>317</v>
      </c>
      <c r="B19" s="47" t="s">
        <v>330</v>
      </c>
      <c r="C19" s="48">
        <v>0</v>
      </c>
      <c r="D19" s="48">
        <v>0</v>
      </c>
      <c r="E19" s="49">
        <v>0.549</v>
      </c>
      <c r="F19" s="47" t="s">
        <v>864</v>
      </c>
    </row>
    <row r="20" spans="1:6" ht="15" customHeight="1">
      <c r="A20" s="203" t="s">
        <v>331</v>
      </c>
      <c r="B20" s="203"/>
      <c r="C20" s="48">
        <v>0</v>
      </c>
      <c r="D20" s="48">
        <v>0</v>
      </c>
      <c r="E20" s="49">
        <v>4568.3279</v>
      </c>
      <c r="F20" s="50" t="s">
        <v>317</v>
      </c>
    </row>
    <row r="21" spans="1:6" ht="15" customHeight="1">
      <c r="A21" s="206" t="s">
        <v>865</v>
      </c>
      <c r="B21" s="206"/>
      <c r="C21" s="51">
        <v>0</v>
      </c>
      <c r="D21" s="51">
        <v>0</v>
      </c>
      <c r="E21" s="51">
        <v>8396.4043</v>
      </c>
      <c r="F21" s="52" t="s">
        <v>317</v>
      </c>
    </row>
    <row r="22" spans="1:6" ht="12" customHeight="1">
      <c r="A22" s="1"/>
      <c r="B22" s="1"/>
      <c r="C22" s="1"/>
      <c r="D22" s="1"/>
      <c r="E22" s="1"/>
      <c r="F22" s="1"/>
    </row>
    <row r="23" spans="1:6" ht="15.75" customHeight="1">
      <c r="A23" s="204" t="s">
        <v>582</v>
      </c>
      <c r="B23" s="205"/>
      <c r="C23" s="205"/>
      <c r="D23" s="205"/>
      <c r="E23" s="205"/>
      <c r="F23" s="205"/>
    </row>
    <row r="24" spans="1:6" ht="30" customHeight="1">
      <c r="A24" s="53" t="s">
        <v>656</v>
      </c>
      <c r="B24" s="53" t="s">
        <v>657</v>
      </c>
      <c r="C24" s="53" t="s">
        <v>658</v>
      </c>
      <c r="D24" s="53" t="s">
        <v>312</v>
      </c>
      <c r="E24" s="53" t="s">
        <v>313</v>
      </c>
      <c r="F24" s="53" t="s">
        <v>315</v>
      </c>
    </row>
    <row r="25" spans="1:6" ht="15" customHeight="1">
      <c r="A25" s="203" t="s">
        <v>332</v>
      </c>
      <c r="B25" s="203"/>
      <c r="C25" s="203"/>
      <c r="D25" s="203"/>
      <c r="E25" s="203"/>
      <c r="F25" s="203"/>
    </row>
    <row r="26" spans="1:6" ht="15" customHeight="1">
      <c r="A26" s="46" t="s">
        <v>317</v>
      </c>
      <c r="B26" s="47" t="s">
        <v>330</v>
      </c>
      <c r="C26" s="48">
        <v>0</v>
      </c>
      <c r="D26" s="48">
        <v>0</v>
      </c>
      <c r="E26" s="49">
        <v>2.274</v>
      </c>
      <c r="F26" s="47" t="s">
        <v>317</v>
      </c>
    </row>
    <row r="27" spans="1:6" ht="15" customHeight="1">
      <c r="A27" s="46" t="s">
        <v>317</v>
      </c>
      <c r="B27" s="47" t="s">
        <v>333</v>
      </c>
      <c r="C27" s="48">
        <v>0</v>
      </c>
      <c r="D27" s="48">
        <v>0</v>
      </c>
      <c r="E27" s="49">
        <v>1.04136</v>
      </c>
      <c r="F27" s="47" t="s">
        <v>317</v>
      </c>
    </row>
    <row r="28" spans="1:6" ht="15" customHeight="1">
      <c r="A28" s="46" t="s">
        <v>317</v>
      </c>
      <c r="B28" s="47" t="s">
        <v>326</v>
      </c>
      <c r="C28" s="48">
        <v>0</v>
      </c>
      <c r="D28" s="48">
        <v>0</v>
      </c>
      <c r="E28" s="49">
        <v>2.4</v>
      </c>
      <c r="F28" s="47" t="s">
        <v>317</v>
      </c>
    </row>
    <row r="29" spans="1:6" ht="15" customHeight="1">
      <c r="A29" s="46" t="s">
        <v>317</v>
      </c>
      <c r="B29" s="47" t="s">
        <v>318</v>
      </c>
      <c r="C29" s="48">
        <v>0</v>
      </c>
      <c r="D29" s="48">
        <v>0</v>
      </c>
      <c r="E29" s="49">
        <v>626.162</v>
      </c>
      <c r="F29" s="47" t="s">
        <v>317</v>
      </c>
    </row>
    <row r="30" spans="1:6" ht="15" customHeight="1">
      <c r="A30" s="46" t="s">
        <v>317</v>
      </c>
      <c r="B30" s="47" t="s">
        <v>327</v>
      </c>
      <c r="C30" s="48">
        <v>0</v>
      </c>
      <c r="D30" s="48">
        <v>0</v>
      </c>
      <c r="E30" s="49">
        <v>23.213</v>
      </c>
      <c r="F30" s="47" t="s">
        <v>317</v>
      </c>
    </row>
    <row r="31" spans="1:6" ht="15" customHeight="1">
      <c r="A31" s="46" t="s">
        <v>317</v>
      </c>
      <c r="B31" s="47" t="s">
        <v>321</v>
      </c>
      <c r="C31" s="48">
        <v>0</v>
      </c>
      <c r="D31" s="48">
        <v>0</v>
      </c>
      <c r="E31" s="49">
        <v>589.4</v>
      </c>
      <c r="F31" s="47" t="s">
        <v>317</v>
      </c>
    </row>
    <row r="32" spans="1:6" ht="15" customHeight="1">
      <c r="A32" s="46" t="s">
        <v>317</v>
      </c>
      <c r="B32" s="47" t="s">
        <v>866</v>
      </c>
      <c r="C32" s="48">
        <v>0</v>
      </c>
      <c r="D32" s="48">
        <v>0</v>
      </c>
      <c r="E32" s="49">
        <v>40.1</v>
      </c>
      <c r="F32" s="47" t="s">
        <v>317</v>
      </c>
    </row>
    <row r="33" spans="1:6" ht="15" customHeight="1">
      <c r="A33" s="206" t="s">
        <v>867</v>
      </c>
      <c r="B33" s="206"/>
      <c r="C33" s="51">
        <v>0</v>
      </c>
      <c r="D33" s="51">
        <v>0</v>
      </c>
      <c r="E33" s="51">
        <v>1284.59036</v>
      </c>
      <c r="F33" s="52" t="s">
        <v>317</v>
      </c>
    </row>
  </sheetData>
  <sheetProtection/>
  <mergeCells count="13">
    <mergeCell ref="A33:B33"/>
    <mergeCell ref="A20:B20"/>
    <mergeCell ref="A21:B21"/>
    <mergeCell ref="A23:F23"/>
    <mergeCell ref="A25:F25"/>
    <mergeCell ref="A8:B8"/>
    <mergeCell ref="A9:F9"/>
    <mergeCell ref="A12:B12"/>
    <mergeCell ref="A13:F13"/>
    <mergeCell ref="A1:F1"/>
    <mergeCell ref="A3:F3"/>
    <mergeCell ref="A5:B5"/>
    <mergeCell ref="A6:F6"/>
  </mergeCells>
  <printOptions/>
  <pageMargins left="0.8267716535433072" right="0.4330708661417323" top="0.7480314960629921" bottom="0.4724409448818898" header="0.5511811023622047" footer="0.1968503937007874"/>
  <pageSetup firstPageNumber="51" useFirstPageNumber="1" horizontalDpi="300" verticalDpi="300" orientation="landscape" pageOrder="overThenDown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4.57421875" style="107" customWidth="1"/>
    <col min="2" max="2" width="29.140625" style="107" customWidth="1"/>
    <col min="3" max="3" width="15.57421875" style="107" customWidth="1"/>
    <col min="4" max="5" width="16.140625" style="107" customWidth="1"/>
    <col min="6" max="6" width="4.8515625" style="107" customWidth="1"/>
    <col min="7" max="7" width="39.57421875" style="107" customWidth="1"/>
    <col min="8" max="8" width="9.140625" style="107" customWidth="1"/>
    <col min="9" max="9" width="15.140625" style="107" customWidth="1"/>
    <col min="10" max="10" width="16.00390625" style="107" customWidth="1"/>
    <col min="11" max="11" width="14.00390625" style="107" customWidth="1"/>
    <col min="12" max="16384" width="9.140625" style="107" customWidth="1"/>
  </cols>
  <sheetData>
    <row r="1" spans="1:11" ht="18.75" customHeight="1" thickBot="1">
      <c r="A1" s="238" t="s">
        <v>1338</v>
      </c>
      <c r="B1" s="238"/>
      <c r="C1" s="238"/>
      <c r="D1" s="238"/>
      <c r="E1" s="238"/>
      <c r="F1" s="105"/>
      <c r="G1" s="106"/>
      <c r="K1" s="108"/>
    </row>
    <row r="2" spans="1:11" ht="19.5" customHeight="1" thickBot="1">
      <c r="A2" s="216"/>
      <c r="B2" s="217"/>
      <c r="C2" s="109" t="s">
        <v>1304</v>
      </c>
      <c r="D2" s="109" t="s">
        <v>1305</v>
      </c>
      <c r="E2" s="110" t="s">
        <v>1306</v>
      </c>
      <c r="F2" s="111"/>
      <c r="G2" s="112"/>
      <c r="K2" s="112"/>
    </row>
    <row r="3" spans="1:11" ht="19.5" customHeight="1">
      <c r="A3" s="113" t="s">
        <v>1307</v>
      </c>
      <c r="B3" s="114"/>
      <c r="C3" s="114">
        <v>462000000</v>
      </c>
      <c r="D3" s="114">
        <v>462000000</v>
      </c>
      <c r="E3" s="115">
        <v>462000000</v>
      </c>
      <c r="F3" s="116"/>
      <c r="G3" s="117"/>
      <c r="I3" s="118"/>
      <c r="J3" s="118"/>
      <c r="K3" s="117"/>
    </row>
    <row r="4" spans="1:11" ht="19.5" customHeight="1">
      <c r="A4" s="119" t="s">
        <v>1308</v>
      </c>
      <c r="B4" s="120"/>
      <c r="C4" s="120">
        <v>0</v>
      </c>
      <c r="D4" s="120">
        <v>0</v>
      </c>
      <c r="E4" s="121">
        <v>0</v>
      </c>
      <c r="F4" s="122"/>
      <c r="G4" s="117"/>
      <c r="K4" s="123"/>
    </row>
    <row r="5" spans="1:11" ht="19.5" customHeight="1">
      <c r="A5" s="119" t="s">
        <v>1309</v>
      </c>
      <c r="B5" s="120"/>
      <c r="C5" s="124">
        <v>0</v>
      </c>
      <c r="D5" s="120">
        <v>18856866.9</v>
      </c>
      <c r="E5" s="121">
        <v>-15306160.36</v>
      </c>
      <c r="F5" s="116"/>
      <c r="G5" s="123"/>
      <c r="I5" s="118"/>
      <c r="J5" s="118"/>
      <c r="K5" s="123"/>
    </row>
    <row r="6" spans="1:11" ht="30" customHeight="1" thickBot="1">
      <c r="A6" s="125" t="s">
        <v>1310</v>
      </c>
      <c r="B6" s="126"/>
      <c r="C6" s="127">
        <f>SUM(C3:C5)</f>
        <v>462000000</v>
      </c>
      <c r="D6" s="128">
        <f>SUM(D3:D5)</f>
        <v>480856866.9</v>
      </c>
      <c r="E6" s="129">
        <f>SUM(E3:E5)</f>
        <v>446693839.64</v>
      </c>
      <c r="F6" s="130"/>
      <c r="G6" s="130"/>
      <c r="H6" s="131"/>
      <c r="I6" s="132"/>
      <c r="J6" s="132"/>
      <c r="K6" s="130"/>
    </row>
    <row r="7" spans="1:9" ht="13.5" customHeight="1" thickBot="1">
      <c r="A7" s="233"/>
      <c r="B7" s="233"/>
      <c r="C7" s="133"/>
      <c r="D7" s="133"/>
      <c r="E7" s="133"/>
      <c r="F7" s="122"/>
      <c r="G7" s="106"/>
      <c r="I7" s="118"/>
    </row>
    <row r="8" spans="1:9" ht="19.5" customHeight="1" thickBot="1">
      <c r="A8" s="213" t="s">
        <v>1311</v>
      </c>
      <c r="B8" s="214"/>
      <c r="C8" s="134" t="s">
        <v>1312</v>
      </c>
      <c r="D8" s="135" t="s">
        <v>1313</v>
      </c>
      <c r="E8" s="136" t="s">
        <v>1314</v>
      </c>
      <c r="F8" s="137"/>
      <c r="G8" s="117"/>
      <c r="I8" s="118"/>
    </row>
    <row r="9" spans="1:10" ht="19.5" customHeight="1">
      <c r="A9" s="220" t="s">
        <v>1315</v>
      </c>
      <c r="B9" s="221"/>
      <c r="C9" s="138">
        <v>18754154.77</v>
      </c>
      <c r="D9" s="138">
        <v>29570581.89</v>
      </c>
      <c r="E9" s="139">
        <f>C9-D9</f>
        <v>-10816427.120000001</v>
      </c>
      <c r="F9" s="140"/>
      <c r="G9" s="141"/>
      <c r="I9" s="118"/>
      <c r="J9" s="118"/>
    </row>
    <row r="10" spans="1:10" ht="19.5" customHeight="1" thickBot="1">
      <c r="A10" s="224" t="s">
        <v>1316</v>
      </c>
      <c r="B10" s="225"/>
      <c r="C10" s="142">
        <f>3582064.11</f>
        <v>3582064.11</v>
      </c>
      <c r="D10" s="142">
        <f>7134506.34+2539546.88+229796.76</f>
        <v>9903849.979999999</v>
      </c>
      <c r="E10" s="143">
        <f>C10-D10</f>
        <v>-6321785.869999999</v>
      </c>
      <c r="F10" s="140"/>
      <c r="G10" s="141"/>
      <c r="I10" s="118"/>
      <c r="J10" s="118"/>
    </row>
    <row r="11" spans="1:10" ht="19.5" customHeight="1" thickBot="1">
      <c r="A11" s="226" t="s">
        <v>1317</v>
      </c>
      <c r="B11" s="227"/>
      <c r="C11" s="144">
        <f>SUM(C9:C10)</f>
        <v>22336218.88</v>
      </c>
      <c r="D11" s="144">
        <f>D9+D10</f>
        <v>39474431.87</v>
      </c>
      <c r="E11" s="145">
        <f>SUM(E9:E10)</f>
        <v>-17138212.990000002</v>
      </c>
      <c r="F11" s="137"/>
      <c r="G11" s="141"/>
      <c r="I11" s="118"/>
      <c r="J11" s="118"/>
    </row>
    <row r="12" spans="1:9" ht="19.5" customHeight="1">
      <c r="A12" s="215"/>
      <c r="B12" s="215"/>
      <c r="C12" s="146"/>
      <c r="D12" s="146"/>
      <c r="E12" s="147"/>
      <c r="F12" s="148"/>
      <c r="G12" s="141"/>
      <c r="I12" s="118"/>
    </row>
    <row r="13" spans="1:9" ht="19.5" customHeight="1" thickBot="1">
      <c r="A13" s="239" t="s">
        <v>1332</v>
      </c>
      <c r="B13" s="239"/>
      <c r="C13" s="239"/>
      <c r="D13" s="239"/>
      <c r="E13" s="239"/>
      <c r="F13" s="148"/>
      <c r="G13" s="141"/>
      <c r="I13" s="149"/>
    </row>
    <row r="14" spans="1:7" ht="19.5" customHeight="1" thickBot="1">
      <c r="A14" s="216" t="s">
        <v>1318</v>
      </c>
      <c r="B14" s="217"/>
      <c r="C14" s="109" t="s">
        <v>1304</v>
      </c>
      <c r="D14" s="109" t="s">
        <v>1305</v>
      </c>
      <c r="E14" s="150" t="s">
        <v>1306</v>
      </c>
      <c r="F14" s="117"/>
      <c r="G14" s="141"/>
    </row>
    <row r="15" spans="1:10" ht="19.5" customHeight="1">
      <c r="A15" s="222" t="s">
        <v>1319</v>
      </c>
      <c r="B15" s="223"/>
      <c r="C15" s="114">
        <v>-30000000</v>
      </c>
      <c r="D15" s="114">
        <v>-30000000</v>
      </c>
      <c r="E15" s="115">
        <v>-30000000</v>
      </c>
      <c r="F15" s="117"/>
      <c r="G15" s="141"/>
      <c r="I15" s="118"/>
      <c r="J15" s="118"/>
    </row>
    <row r="16" spans="1:10" ht="19.5" customHeight="1">
      <c r="A16" s="234" t="s">
        <v>1320</v>
      </c>
      <c r="B16" s="231"/>
      <c r="C16" s="120">
        <v>-12500000</v>
      </c>
      <c r="D16" s="120">
        <v>-12500000</v>
      </c>
      <c r="E16" s="121">
        <v>-12500000</v>
      </c>
      <c r="F16" s="117"/>
      <c r="G16" s="141"/>
      <c r="I16" s="118"/>
      <c r="J16" s="118"/>
    </row>
    <row r="17" spans="1:10" ht="19.5" customHeight="1">
      <c r="A17" s="234" t="s">
        <v>1321</v>
      </c>
      <c r="B17" s="231"/>
      <c r="C17" s="120">
        <v>-11765000</v>
      </c>
      <c r="D17" s="120">
        <v>-11765000</v>
      </c>
      <c r="E17" s="121">
        <v>-11765000</v>
      </c>
      <c r="F17" s="117"/>
      <c r="G17" s="117"/>
      <c r="I17" s="118"/>
      <c r="J17" s="118"/>
    </row>
    <row r="18" spans="1:10" ht="19.5" customHeight="1">
      <c r="A18" s="229" t="s">
        <v>1322</v>
      </c>
      <c r="B18" s="231"/>
      <c r="C18" s="151">
        <v>-176000</v>
      </c>
      <c r="D18" s="151">
        <v>-176000</v>
      </c>
      <c r="E18" s="152">
        <v>-175691</v>
      </c>
      <c r="F18" s="117"/>
      <c r="G18" s="117"/>
      <c r="I18" s="118"/>
      <c r="J18" s="118"/>
    </row>
    <row r="19" spans="1:10" ht="19.5" customHeight="1">
      <c r="A19" s="229" t="s">
        <v>1319</v>
      </c>
      <c r="B19" s="230"/>
      <c r="C19" s="151">
        <v>-105000000</v>
      </c>
      <c r="D19" s="151">
        <v>-60000000</v>
      </c>
      <c r="E19" s="152">
        <v>-60000000</v>
      </c>
      <c r="F19" s="117"/>
      <c r="G19" s="117"/>
      <c r="I19" s="118"/>
      <c r="J19" s="118"/>
    </row>
    <row r="20" spans="1:10" ht="19.5" customHeight="1" thickBot="1">
      <c r="A20" s="218" t="s">
        <v>1319</v>
      </c>
      <c r="B20" s="219"/>
      <c r="C20" s="153">
        <v>-193600000</v>
      </c>
      <c r="D20" s="153">
        <v>-193600000</v>
      </c>
      <c r="E20" s="154">
        <v>-193600000</v>
      </c>
      <c r="F20" s="117"/>
      <c r="G20" s="117"/>
      <c r="I20" s="118"/>
      <c r="J20" s="118"/>
    </row>
    <row r="21" spans="1:10" ht="30" customHeight="1" thickBot="1">
      <c r="A21" s="236" t="s">
        <v>1323</v>
      </c>
      <c r="B21" s="237"/>
      <c r="C21" s="127">
        <f>SUM(C15:C20)</f>
        <v>-353041000</v>
      </c>
      <c r="D21" s="128">
        <f>SUM(D15:D20)</f>
        <v>-308041000</v>
      </c>
      <c r="E21" s="129">
        <f>SUM(E15:E20)</f>
        <v>-308040691</v>
      </c>
      <c r="F21" s="155"/>
      <c r="G21" s="156"/>
      <c r="I21" s="118"/>
      <c r="J21" s="118"/>
    </row>
    <row r="22" spans="1:10" ht="11.25" customHeight="1" thickBot="1">
      <c r="A22" s="232"/>
      <c r="B22" s="232"/>
      <c r="C22" s="157"/>
      <c r="D22" s="158"/>
      <c r="E22" s="159"/>
      <c r="F22" s="160"/>
      <c r="G22" s="160"/>
      <c r="I22" s="118"/>
      <c r="J22" s="118"/>
    </row>
    <row r="23" spans="1:10" ht="30" customHeight="1" thickBot="1">
      <c r="A23" s="235" t="s">
        <v>1324</v>
      </c>
      <c r="B23" s="227"/>
      <c r="C23" s="161">
        <f>SUM(C6+C21)</f>
        <v>108959000</v>
      </c>
      <c r="D23" s="162">
        <f>D6+D21</f>
        <v>172815866.89999998</v>
      </c>
      <c r="E23" s="163">
        <f>E6+E21</f>
        <v>138653148.64</v>
      </c>
      <c r="F23" s="164"/>
      <c r="G23" s="156"/>
      <c r="I23" s="118"/>
      <c r="J23" s="118"/>
    </row>
    <row r="24" spans="1:7" ht="12.75" customHeight="1">
      <c r="A24" s="211"/>
      <c r="B24" s="211"/>
      <c r="C24" s="130"/>
      <c r="D24" s="130"/>
      <c r="E24" s="130"/>
      <c r="F24" s="164"/>
      <c r="G24" s="165"/>
    </row>
    <row r="25" spans="1:10" ht="15.75" customHeight="1">
      <c r="A25" s="228" t="s">
        <v>695</v>
      </c>
      <c r="B25" s="228"/>
      <c r="C25" s="228"/>
      <c r="D25" s="228"/>
      <c r="E25" s="228"/>
      <c r="F25" s="117"/>
      <c r="G25" s="106"/>
      <c r="I25" s="118"/>
      <c r="J25" s="118"/>
    </row>
    <row r="26" spans="1:7" ht="7.5" customHeight="1">
      <c r="A26" s="212"/>
      <c r="B26" s="212"/>
      <c r="C26" s="166"/>
      <c r="D26" s="166"/>
      <c r="E26" s="166"/>
      <c r="F26" s="117"/>
      <c r="G26" s="106"/>
    </row>
    <row r="27" spans="1:7" ht="12.75">
      <c r="A27" s="209" t="s">
        <v>1325</v>
      </c>
      <c r="B27" s="210"/>
      <c r="C27" s="106"/>
      <c r="D27" s="106"/>
      <c r="E27" s="167">
        <v>70585000</v>
      </c>
      <c r="F27" s="117"/>
      <c r="G27" s="168"/>
    </row>
    <row r="28" spans="1:7" ht="12.75">
      <c r="A28" s="209" t="s">
        <v>1326</v>
      </c>
      <c r="B28" s="210"/>
      <c r="C28" s="106"/>
      <c r="D28" s="106"/>
      <c r="E28" s="167">
        <v>1281088</v>
      </c>
      <c r="F28" s="117"/>
      <c r="G28" s="168"/>
    </row>
    <row r="29" spans="1:7" ht="13.5">
      <c r="A29" s="209" t="s">
        <v>1327</v>
      </c>
      <c r="B29" s="210"/>
      <c r="C29" s="169"/>
      <c r="D29" s="169"/>
      <c r="E29" s="167">
        <v>1487500000</v>
      </c>
      <c r="F29" s="170"/>
      <c r="G29" s="171"/>
    </row>
    <row r="30" spans="1:7" ht="12.75">
      <c r="A30" s="209" t="s">
        <v>1328</v>
      </c>
      <c r="B30" s="208"/>
      <c r="C30" s="172"/>
      <c r="D30" s="173"/>
      <c r="E30" s="167">
        <v>30000000</v>
      </c>
      <c r="F30" s="172"/>
      <c r="G30" s="174"/>
    </row>
    <row r="31" spans="1:6" ht="12.75">
      <c r="A31" s="209" t="s">
        <v>1329</v>
      </c>
      <c r="B31" s="208"/>
      <c r="C31" s="172"/>
      <c r="D31" s="172"/>
      <c r="E31" s="167">
        <v>45000000</v>
      </c>
      <c r="F31" s="172"/>
    </row>
    <row r="32" spans="1:6" ht="12.75">
      <c r="A32" s="207" t="s">
        <v>1330</v>
      </c>
      <c r="B32" s="208"/>
      <c r="C32" s="172"/>
      <c r="D32" s="172"/>
      <c r="E32" s="167">
        <v>84000000</v>
      </c>
      <c r="F32" s="172"/>
    </row>
    <row r="33" spans="1:6" ht="12.75">
      <c r="A33" s="207" t="s">
        <v>1330</v>
      </c>
      <c r="B33" s="208"/>
      <c r="C33" s="172"/>
      <c r="D33" s="172"/>
      <c r="E33" s="167">
        <v>180000000</v>
      </c>
      <c r="F33" s="172"/>
    </row>
    <row r="34" spans="1:6" ht="12.75">
      <c r="A34" s="207" t="s">
        <v>1330</v>
      </c>
      <c r="B34" s="208"/>
      <c r="C34" s="172"/>
      <c r="D34" s="172"/>
      <c r="E34" s="167">
        <v>106000000</v>
      </c>
      <c r="F34" s="172"/>
    </row>
    <row r="35" spans="1:6" ht="12.75">
      <c r="A35" s="207" t="s">
        <v>1331</v>
      </c>
      <c r="B35" s="208"/>
      <c r="C35" s="172"/>
      <c r="D35" s="172"/>
      <c r="E35" s="167">
        <v>140800000</v>
      </c>
      <c r="F35" s="172"/>
    </row>
    <row r="36" spans="1:6" ht="12.75">
      <c r="A36" s="172"/>
      <c r="B36" s="172"/>
      <c r="C36" s="172"/>
      <c r="D36" s="172"/>
      <c r="E36" s="172"/>
      <c r="F36" s="172"/>
    </row>
    <row r="37" spans="1:6" ht="12.75">
      <c r="A37" s="172"/>
      <c r="B37" s="172"/>
      <c r="C37" s="172"/>
      <c r="D37" s="172"/>
      <c r="E37" s="175"/>
      <c r="F37" s="172"/>
    </row>
    <row r="38" ht="12.75">
      <c r="E38" s="118"/>
    </row>
    <row r="39" ht="12.75">
      <c r="E39" s="118"/>
    </row>
    <row r="40" ht="12.75">
      <c r="E40" s="118"/>
    </row>
    <row r="41" ht="12.75">
      <c r="E41" s="118"/>
    </row>
    <row r="42" ht="12.75">
      <c r="E42" s="118"/>
    </row>
    <row r="43" ht="12.75">
      <c r="E43" s="118"/>
    </row>
    <row r="44" ht="12.75">
      <c r="E44" s="118"/>
    </row>
  </sheetData>
  <sheetProtection/>
  <mergeCells count="31">
    <mergeCell ref="A23:B23"/>
    <mergeCell ref="A21:B21"/>
    <mergeCell ref="A1:E1"/>
    <mergeCell ref="A13:E13"/>
    <mergeCell ref="A19:B19"/>
    <mergeCell ref="A18:B18"/>
    <mergeCell ref="A2:B2"/>
    <mergeCell ref="A22:B22"/>
    <mergeCell ref="A7:B7"/>
    <mergeCell ref="A16:B16"/>
    <mergeCell ref="A17:B17"/>
    <mergeCell ref="A30:B30"/>
    <mergeCell ref="A8:B8"/>
    <mergeCell ref="A12:B12"/>
    <mergeCell ref="A14:B14"/>
    <mergeCell ref="A20:B20"/>
    <mergeCell ref="A9:B9"/>
    <mergeCell ref="A15:B15"/>
    <mergeCell ref="A10:B10"/>
    <mergeCell ref="A11:B11"/>
    <mergeCell ref="A25:E25"/>
    <mergeCell ref="A35:B35"/>
    <mergeCell ref="A32:B32"/>
    <mergeCell ref="A33:B33"/>
    <mergeCell ref="A34:B34"/>
    <mergeCell ref="A29:B29"/>
    <mergeCell ref="A24:B24"/>
    <mergeCell ref="A26:B26"/>
    <mergeCell ref="A31:B31"/>
    <mergeCell ref="A27:B27"/>
    <mergeCell ref="A28:B28"/>
  </mergeCells>
  <printOptions/>
  <pageMargins left="0.7874015748031497" right="0.1968503937007874" top="1.7716535433070868" bottom="0.984251968503937" header="0.84" footer="0.5118110236220472"/>
  <pageSetup firstPageNumber="52" useFirstPageNumber="1" horizontalDpi="600" verticalDpi="600" orientation="portrait" paperSize="9" scale="97" r:id="rId1"/>
  <headerFooter alignWithMargins="0">
    <oddHeader>&amp;C&amp;"Arial CE,Tučné"&amp;12Tř. 8 - FINANCOVÁNÍ v roce 2014
( v Kč )</oddHeader>
    <oddFooter>&amp;C52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25">
      <selection activeCell="N47" sqref="N47"/>
    </sheetView>
  </sheetViews>
  <sheetFormatPr defaultColWidth="9.140625" defaultRowHeight="12.75"/>
  <cols>
    <col min="1" max="1" width="5.00390625" style="0" customWidth="1"/>
    <col min="2" max="2" width="6.57421875" style="0" hidden="1" customWidth="1"/>
    <col min="3" max="3" width="46.421875" style="0" customWidth="1"/>
    <col min="4" max="4" width="18.8515625" style="0" customWidth="1"/>
    <col min="5" max="5" width="8.7109375" style="0" customWidth="1"/>
    <col min="6" max="6" width="9.421875" style="0" customWidth="1"/>
    <col min="7" max="7" width="8.28125" style="0" customWidth="1"/>
    <col min="8" max="8" width="9.8515625" style="0" customWidth="1"/>
    <col min="9" max="9" width="12.8515625" style="0" customWidth="1"/>
    <col min="10" max="10" width="0.42578125" style="0" customWidth="1"/>
    <col min="11" max="11" width="5.00390625" style="0" customWidth="1"/>
    <col min="14" max="14" width="15.421875" style="0" bestFit="1" customWidth="1"/>
    <col min="17" max="17" width="15.421875" style="0" bestFit="1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82"/>
      <c r="J1" s="1"/>
      <c r="K1" s="1"/>
    </row>
    <row r="2" spans="1:11" ht="13.5" customHeight="1">
      <c r="A2" s="1"/>
      <c r="B2" s="188" t="s">
        <v>1283</v>
      </c>
      <c r="C2" s="188"/>
      <c r="D2" s="188"/>
      <c r="E2" s="188"/>
      <c r="F2" s="188"/>
      <c r="G2" s="188"/>
      <c r="H2" s="188"/>
      <c r="I2" s="188"/>
      <c r="J2" s="188"/>
      <c r="K2" s="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"/>
      <c r="B4" s="189" t="s">
        <v>1284</v>
      </c>
      <c r="C4" s="189"/>
      <c r="D4" s="189"/>
      <c r="E4" s="189"/>
      <c r="F4" s="189"/>
      <c r="G4" s="189"/>
      <c r="H4" s="189"/>
      <c r="I4" s="189"/>
      <c r="J4" s="189"/>
      <c r="K4" s="1"/>
    </row>
    <row r="5" spans="1:11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6" customFormat="1" ht="29.25" customHeight="1">
      <c r="A6" s="1"/>
      <c r="B6" s="55" t="s">
        <v>1285</v>
      </c>
      <c r="C6" s="55" t="s">
        <v>1286</v>
      </c>
      <c r="D6" s="55" t="s">
        <v>1287</v>
      </c>
      <c r="E6" s="190" t="s">
        <v>1288</v>
      </c>
      <c r="F6" s="190"/>
      <c r="G6" s="190" t="s">
        <v>1289</v>
      </c>
      <c r="H6" s="190"/>
      <c r="I6" s="190" t="s">
        <v>1290</v>
      </c>
      <c r="J6" s="190"/>
      <c r="K6" s="1"/>
    </row>
    <row r="7" spans="1:11" s="56" customFormat="1" ht="19.5" customHeight="1">
      <c r="A7" s="1"/>
      <c r="B7" s="57">
        <v>10</v>
      </c>
      <c r="C7" s="58" t="s">
        <v>1291</v>
      </c>
      <c r="D7" s="59">
        <f>10860000+3700000</f>
        <v>14560000</v>
      </c>
      <c r="E7" s="183">
        <v>11322398.2</v>
      </c>
      <c r="F7" s="183"/>
      <c r="G7" s="183">
        <v>10922133.99</v>
      </c>
      <c r="H7" s="183"/>
      <c r="I7" s="184">
        <f>G7/E7*100</f>
        <v>96.46484602528818</v>
      </c>
      <c r="J7" s="184"/>
      <c r="K7" s="1"/>
    </row>
    <row r="8" spans="1:11" s="56" customFormat="1" ht="19.5" customHeight="1">
      <c r="A8" s="1"/>
      <c r="B8" s="57">
        <v>20</v>
      </c>
      <c r="C8" s="58" t="s">
        <v>1292</v>
      </c>
      <c r="D8" s="59">
        <v>2673000</v>
      </c>
      <c r="E8" s="183">
        <v>14001502.82</v>
      </c>
      <c r="F8" s="183"/>
      <c r="G8" s="183">
        <v>13584775.95</v>
      </c>
      <c r="H8" s="183"/>
      <c r="I8" s="184">
        <f>G8/E8*100</f>
        <v>97.0236989889061</v>
      </c>
      <c r="J8" s="184"/>
      <c r="K8" s="1"/>
    </row>
    <row r="9" spans="1:11" s="56" customFormat="1" ht="19.5" customHeight="1">
      <c r="A9" s="1"/>
      <c r="B9" s="57">
        <v>30</v>
      </c>
      <c r="C9" s="58" t="s">
        <v>1293</v>
      </c>
      <c r="D9" s="59">
        <v>2830000</v>
      </c>
      <c r="E9" s="183">
        <v>3011258</v>
      </c>
      <c r="F9" s="183"/>
      <c r="G9" s="183">
        <v>2577192.33</v>
      </c>
      <c r="H9" s="183"/>
      <c r="I9" s="184">
        <v>85.585</v>
      </c>
      <c r="J9" s="184"/>
      <c r="K9" s="1"/>
    </row>
    <row r="10" spans="1:11" s="56" customFormat="1" ht="19.5" customHeight="1">
      <c r="A10" s="1"/>
      <c r="B10" s="57">
        <v>40</v>
      </c>
      <c r="C10" s="58" t="s">
        <v>1294</v>
      </c>
      <c r="D10" s="59">
        <v>56000</v>
      </c>
      <c r="E10" s="183">
        <v>133200</v>
      </c>
      <c r="F10" s="183"/>
      <c r="G10" s="183">
        <v>117695.53</v>
      </c>
      <c r="H10" s="183"/>
      <c r="I10" s="184">
        <v>88.36</v>
      </c>
      <c r="J10" s="184"/>
      <c r="K10" s="1"/>
    </row>
    <row r="11" spans="1:11" s="56" customFormat="1" ht="19.5" customHeight="1">
      <c r="A11" s="1"/>
      <c r="B11" s="57">
        <v>50</v>
      </c>
      <c r="C11" s="58" t="s">
        <v>1295</v>
      </c>
      <c r="D11" s="59">
        <v>73062000</v>
      </c>
      <c r="E11" s="183">
        <v>74553090.96</v>
      </c>
      <c r="F11" s="183"/>
      <c r="G11" s="183">
        <v>50732469.27</v>
      </c>
      <c r="H11" s="183"/>
      <c r="I11" s="184">
        <v>68.049</v>
      </c>
      <c r="J11" s="184"/>
      <c r="K11" s="1"/>
    </row>
    <row r="12" spans="1:11" s="56" customFormat="1" ht="19.5" customHeight="1">
      <c r="A12" s="1"/>
      <c r="B12" s="57">
        <v>60</v>
      </c>
      <c r="C12" s="58" t="s">
        <v>1296</v>
      </c>
      <c r="D12" s="59">
        <v>20000</v>
      </c>
      <c r="E12" s="183">
        <v>19000</v>
      </c>
      <c r="F12" s="183"/>
      <c r="G12" s="183">
        <v>12740</v>
      </c>
      <c r="H12" s="183"/>
      <c r="I12" s="184">
        <v>67.053</v>
      </c>
      <c r="J12" s="184"/>
      <c r="K12" s="1"/>
    </row>
    <row r="13" spans="1:11" s="56" customFormat="1" ht="19.5" customHeight="1">
      <c r="A13" s="1"/>
      <c r="B13" s="57">
        <v>70</v>
      </c>
      <c r="C13" s="58" t="s">
        <v>1297</v>
      </c>
      <c r="D13" s="59">
        <v>5822000</v>
      </c>
      <c r="E13" s="183">
        <v>6162180.7</v>
      </c>
      <c r="F13" s="183"/>
      <c r="G13" s="183">
        <v>5811444.4</v>
      </c>
      <c r="H13" s="183"/>
      <c r="I13" s="184">
        <v>94.308</v>
      </c>
      <c r="J13" s="184"/>
      <c r="K13" s="1"/>
    </row>
    <row r="14" spans="1:11" s="56" customFormat="1" ht="19.5" customHeight="1">
      <c r="A14" s="1"/>
      <c r="B14" s="57">
        <v>80</v>
      </c>
      <c r="C14" s="58" t="s">
        <v>1298</v>
      </c>
      <c r="D14" s="59">
        <v>1075000</v>
      </c>
      <c r="E14" s="183">
        <v>1035998</v>
      </c>
      <c r="F14" s="183"/>
      <c r="G14" s="183">
        <v>961327.63</v>
      </c>
      <c r="H14" s="183"/>
      <c r="I14" s="184">
        <v>92.792</v>
      </c>
      <c r="J14" s="184"/>
      <c r="K14" s="1"/>
    </row>
    <row r="15" spans="1:11" s="56" customFormat="1" ht="19.5" customHeight="1">
      <c r="A15" s="1"/>
      <c r="B15" s="57">
        <v>85</v>
      </c>
      <c r="C15" s="58" t="s">
        <v>1299</v>
      </c>
      <c r="D15" s="59">
        <v>0</v>
      </c>
      <c r="E15" s="183">
        <v>39951398.47</v>
      </c>
      <c r="F15" s="183"/>
      <c r="G15" s="183">
        <v>31773838.58</v>
      </c>
      <c r="H15" s="183"/>
      <c r="I15" s="184">
        <v>79.531</v>
      </c>
      <c r="J15" s="184"/>
      <c r="K15" s="1"/>
    </row>
    <row r="16" spans="1:11" s="56" customFormat="1" ht="19.5" customHeight="1">
      <c r="A16" s="1"/>
      <c r="B16" s="57">
        <v>90</v>
      </c>
      <c r="C16" s="58" t="s">
        <v>1300</v>
      </c>
      <c r="D16" s="59">
        <v>428000</v>
      </c>
      <c r="E16" s="183">
        <v>301600</v>
      </c>
      <c r="F16" s="183"/>
      <c r="G16" s="183">
        <v>173805.2</v>
      </c>
      <c r="H16" s="183"/>
      <c r="I16" s="184">
        <v>57.628</v>
      </c>
      <c r="J16" s="184"/>
      <c r="K16" s="1"/>
    </row>
    <row r="17" spans="1:11" s="56" customFormat="1" ht="19.5" customHeight="1">
      <c r="A17" s="1"/>
      <c r="B17" s="57">
        <v>100</v>
      </c>
      <c r="C17" s="58" t="s">
        <v>1301</v>
      </c>
      <c r="D17" s="59">
        <v>15895000</v>
      </c>
      <c r="E17" s="183">
        <v>17971377.15</v>
      </c>
      <c r="F17" s="183"/>
      <c r="G17" s="183">
        <v>17465652.82</v>
      </c>
      <c r="H17" s="183"/>
      <c r="I17" s="184">
        <v>97.186</v>
      </c>
      <c r="J17" s="184"/>
      <c r="K17" s="1"/>
    </row>
    <row r="18" spans="1:11" s="56" customFormat="1" ht="19.5" customHeight="1">
      <c r="A18" s="1"/>
      <c r="B18" s="57">
        <v>105</v>
      </c>
      <c r="C18" s="58" t="s">
        <v>1302</v>
      </c>
      <c r="D18" s="59">
        <v>0</v>
      </c>
      <c r="E18" s="183">
        <v>31000</v>
      </c>
      <c r="F18" s="183"/>
      <c r="G18" s="183">
        <v>30900.17</v>
      </c>
      <c r="H18" s="183"/>
      <c r="I18" s="184">
        <v>99.678</v>
      </c>
      <c r="J18" s="184"/>
      <c r="K18" s="1"/>
    </row>
    <row r="19" spans="1:11" s="56" customFormat="1" ht="19.5" customHeight="1">
      <c r="A19" s="1"/>
      <c r="B19" s="57">
        <v>110</v>
      </c>
      <c r="C19" s="58" t="s">
        <v>1303</v>
      </c>
      <c r="D19" s="59">
        <v>23872000</v>
      </c>
      <c r="E19" s="183">
        <v>22037000</v>
      </c>
      <c r="F19" s="183"/>
      <c r="G19" s="183">
        <v>21217806.65</v>
      </c>
      <c r="H19" s="183"/>
      <c r="I19" s="184">
        <v>96.283</v>
      </c>
      <c r="J19" s="184"/>
      <c r="K19" s="1"/>
    </row>
    <row r="20" spans="1:11" s="56" customFormat="1" ht="19.5" customHeight="1">
      <c r="A20" s="1"/>
      <c r="B20" s="57">
        <v>120</v>
      </c>
      <c r="C20" s="58" t="s">
        <v>157</v>
      </c>
      <c r="D20" s="59">
        <v>4750000</v>
      </c>
      <c r="E20" s="183">
        <v>3911120.67</v>
      </c>
      <c r="F20" s="183"/>
      <c r="G20" s="183">
        <v>3715718.81</v>
      </c>
      <c r="H20" s="183"/>
      <c r="I20" s="184">
        <v>95.004</v>
      </c>
      <c r="J20" s="184"/>
      <c r="K20" s="1"/>
    </row>
    <row r="21" spans="1:11" s="56" customFormat="1" ht="19.5" customHeight="1">
      <c r="A21" s="1"/>
      <c r="B21" s="57">
        <v>130</v>
      </c>
      <c r="C21" s="58" t="s">
        <v>158</v>
      </c>
      <c r="D21" s="59">
        <v>6586000</v>
      </c>
      <c r="E21" s="183">
        <v>14449332.47</v>
      </c>
      <c r="F21" s="183"/>
      <c r="G21" s="183">
        <v>8152172.55</v>
      </c>
      <c r="H21" s="183"/>
      <c r="I21" s="184">
        <v>56.419</v>
      </c>
      <c r="J21" s="184"/>
      <c r="K21" s="1"/>
    </row>
    <row r="22" spans="1:11" s="56" customFormat="1" ht="19.5" customHeight="1">
      <c r="A22" s="1"/>
      <c r="B22" s="57">
        <v>140</v>
      </c>
      <c r="C22" s="58" t="s">
        <v>159</v>
      </c>
      <c r="D22" s="59">
        <v>109401000</v>
      </c>
      <c r="E22" s="183">
        <v>62738908.53</v>
      </c>
      <c r="F22" s="183"/>
      <c r="G22" s="183">
        <v>62775540.16</v>
      </c>
      <c r="H22" s="183"/>
      <c r="I22" s="184">
        <v>100.06</v>
      </c>
      <c r="J22" s="184"/>
      <c r="K22" s="1"/>
    </row>
    <row r="23" spans="1:11" s="56" customFormat="1" ht="19.5" customHeight="1">
      <c r="A23" s="1"/>
      <c r="B23" s="57">
        <v>150</v>
      </c>
      <c r="C23" s="58" t="s">
        <v>160</v>
      </c>
      <c r="D23" s="59">
        <v>9460000</v>
      </c>
      <c r="E23" s="183">
        <v>9474690</v>
      </c>
      <c r="F23" s="183"/>
      <c r="G23" s="183">
        <v>9070793.88</v>
      </c>
      <c r="H23" s="183"/>
      <c r="I23" s="184">
        <v>95.737</v>
      </c>
      <c r="J23" s="184"/>
      <c r="K23" s="1"/>
    </row>
    <row r="24" spans="1:11" s="56" customFormat="1" ht="19.5" customHeight="1">
      <c r="A24" s="1"/>
      <c r="B24" s="57">
        <v>160</v>
      </c>
      <c r="C24" s="58" t="s">
        <v>161</v>
      </c>
      <c r="D24" s="59">
        <v>27185000</v>
      </c>
      <c r="E24" s="183">
        <v>33013258.48</v>
      </c>
      <c r="F24" s="183"/>
      <c r="G24" s="183">
        <v>32349877.54</v>
      </c>
      <c r="H24" s="183"/>
      <c r="I24" s="184">
        <v>97.991</v>
      </c>
      <c r="J24" s="184"/>
      <c r="K24" s="1"/>
    </row>
    <row r="25" spans="1:11" s="56" customFormat="1" ht="19.5" customHeight="1">
      <c r="A25" s="1"/>
      <c r="B25" s="57">
        <v>170</v>
      </c>
      <c r="C25" s="58" t="s">
        <v>162</v>
      </c>
      <c r="D25" s="59">
        <v>10401000</v>
      </c>
      <c r="E25" s="183">
        <v>11063000</v>
      </c>
      <c r="F25" s="183"/>
      <c r="G25" s="183">
        <v>10634951.42</v>
      </c>
      <c r="H25" s="183"/>
      <c r="I25" s="184">
        <v>96.131</v>
      </c>
      <c r="J25" s="184"/>
      <c r="K25" s="1"/>
    </row>
    <row r="26" spans="1:11" s="56" customFormat="1" ht="19.5" customHeight="1">
      <c r="A26" s="1"/>
      <c r="B26" s="57">
        <v>180</v>
      </c>
      <c r="C26" s="58" t="s">
        <v>163</v>
      </c>
      <c r="D26" s="59">
        <v>3080000</v>
      </c>
      <c r="E26" s="183">
        <v>3050020</v>
      </c>
      <c r="F26" s="183"/>
      <c r="G26" s="183">
        <v>2895162.44</v>
      </c>
      <c r="H26" s="183"/>
      <c r="I26" s="184">
        <v>94.923</v>
      </c>
      <c r="J26" s="184"/>
      <c r="K26" s="1"/>
    </row>
    <row r="27" spans="1:11" s="56" customFormat="1" ht="19.5" customHeight="1">
      <c r="A27" s="1"/>
      <c r="B27" s="57">
        <v>190</v>
      </c>
      <c r="C27" s="58" t="s">
        <v>164</v>
      </c>
      <c r="D27" s="59">
        <v>2285000</v>
      </c>
      <c r="E27" s="183">
        <v>3021000</v>
      </c>
      <c r="F27" s="183"/>
      <c r="G27" s="183">
        <v>2445509.59</v>
      </c>
      <c r="H27" s="183"/>
      <c r="I27" s="184">
        <v>80.95</v>
      </c>
      <c r="J27" s="184"/>
      <c r="K27" s="1"/>
    </row>
    <row r="28" spans="1:14" s="56" customFormat="1" ht="19.5" customHeight="1">
      <c r="A28" s="1"/>
      <c r="B28" s="57">
        <v>200</v>
      </c>
      <c r="C28" s="60" t="s">
        <v>165</v>
      </c>
      <c r="D28" s="61">
        <v>313441000</v>
      </c>
      <c r="E28" s="186">
        <v>331252334.45</v>
      </c>
      <c r="F28" s="186"/>
      <c r="G28" s="186">
        <f>SUM(G7:H27)</f>
        <v>287421508.90999997</v>
      </c>
      <c r="H28" s="186"/>
      <c r="I28" s="187">
        <f>G28/E28*100</f>
        <v>86.76814591728834</v>
      </c>
      <c r="J28" s="187"/>
      <c r="K28" s="1"/>
      <c r="N28" s="62"/>
    </row>
    <row r="29" spans="1:11" s="56" customFormat="1" ht="19.5" customHeight="1">
      <c r="A29" s="1"/>
      <c r="B29" s="57">
        <v>270</v>
      </c>
      <c r="C29" s="58" t="s">
        <v>166</v>
      </c>
      <c r="D29" s="59">
        <v>351600000</v>
      </c>
      <c r="E29" s="183">
        <v>374459312.91</v>
      </c>
      <c r="F29" s="183"/>
      <c r="G29" s="183">
        <v>370349267.72</v>
      </c>
      <c r="H29" s="183"/>
      <c r="I29" s="184">
        <v>98.902</v>
      </c>
      <c r="J29" s="184"/>
      <c r="K29" s="1"/>
    </row>
    <row r="30" spans="1:11" s="56" customFormat="1" ht="19.5" customHeight="1">
      <c r="A30" s="1"/>
      <c r="B30" s="57">
        <v>280</v>
      </c>
      <c r="C30" s="58" t="s">
        <v>167</v>
      </c>
      <c r="D30" s="59">
        <v>31697000</v>
      </c>
      <c r="E30" s="183">
        <v>26134680.17</v>
      </c>
      <c r="F30" s="183"/>
      <c r="G30" s="183">
        <v>22933913.81</v>
      </c>
      <c r="H30" s="183"/>
      <c r="I30" s="184">
        <v>87.753</v>
      </c>
      <c r="J30" s="184"/>
      <c r="K30" s="1"/>
    </row>
    <row r="31" spans="1:11" s="56" customFormat="1" ht="19.5" customHeight="1">
      <c r="A31" s="1"/>
      <c r="B31" s="57">
        <v>290</v>
      </c>
      <c r="C31" s="58" t="s">
        <v>168</v>
      </c>
      <c r="D31" s="59">
        <v>72420000</v>
      </c>
      <c r="E31" s="183">
        <v>97119509</v>
      </c>
      <c r="F31" s="183"/>
      <c r="G31" s="183">
        <v>96612006.02</v>
      </c>
      <c r="H31" s="183"/>
      <c r="I31" s="184">
        <v>99.475</v>
      </c>
      <c r="J31" s="184"/>
      <c r="K31" s="1"/>
    </row>
    <row r="32" spans="1:11" s="56" customFormat="1" ht="19.5" customHeight="1">
      <c r="A32" s="1"/>
      <c r="B32" s="57">
        <v>291</v>
      </c>
      <c r="C32" s="58" t="s">
        <v>169</v>
      </c>
      <c r="D32" s="59">
        <v>76300000</v>
      </c>
      <c r="E32" s="183">
        <v>81713951</v>
      </c>
      <c r="F32" s="183"/>
      <c r="G32" s="183">
        <v>81538951</v>
      </c>
      <c r="H32" s="183"/>
      <c r="I32" s="184">
        <v>99.786</v>
      </c>
      <c r="J32" s="184"/>
      <c r="K32" s="1"/>
    </row>
    <row r="33" spans="1:11" s="56" customFormat="1" ht="19.5" customHeight="1">
      <c r="A33" s="1"/>
      <c r="B33" s="57">
        <v>300</v>
      </c>
      <c r="C33" s="58" t="s">
        <v>170</v>
      </c>
      <c r="D33" s="59">
        <v>2175000</v>
      </c>
      <c r="E33" s="183">
        <v>2019400</v>
      </c>
      <c r="F33" s="183"/>
      <c r="G33" s="183">
        <v>1993423.14</v>
      </c>
      <c r="H33" s="183"/>
      <c r="I33" s="184">
        <v>98.714</v>
      </c>
      <c r="J33" s="184"/>
      <c r="K33" s="1"/>
    </row>
    <row r="34" spans="1:11" s="56" customFormat="1" ht="19.5" customHeight="1">
      <c r="A34" s="1"/>
      <c r="B34" s="57">
        <v>310</v>
      </c>
      <c r="C34" s="58" t="s">
        <v>171</v>
      </c>
      <c r="D34" s="59">
        <v>498708000</v>
      </c>
      <c r="E34" s="183">
        <v>487553392</v>
      </c>
      <c r="F34" s="183"/>
      <c r="G34" s="183">
        <v>487396120.79</v>
      </c>
      <c r="H34" s="183"/>
      <c r="I34" s="184">
        <v>99.968</v>
      </c>
      <c r="J34" s="184"/>
      <c r="K34" s="1"/>
    </row>
    <row r="35" spans="1:11" s="56" customFormat="1" ht="19.5" customHeight="1">
      <c r="A35" s="1"/>
      <c r="B35" s="57">
        <v>311</v>
      </c>
      <c r="C35" s="58" t="s">
        <v>172</v>
      </c>
      <c r="D35" s="59">
        <v>2250000</v>
      </c>
      <c r="E35" s="183">
        <v>5009000</v>
      </c>
      <c r="F35" s="183"/>
      <c r="G35" s="183">
        <v>5006375</v>
      </c>
      <c r="H35" s="183"/>
      <c r="I35" s="184">
        <v>99.948</v>
      </c>
      <c r="J35" s="184"/>
      <c r="K35" s="1"/>
    </row>
    <row r="36" spans="1:11" s="56" customFormat="1" ht="19.5" customHeight="1">
      <c r="A36" s="1"/>
      <c r="B36" s="57">
        <v>320</v>
      </c>
      <c r="C36" s="58" t="s">
        <v>173</v>
      </c>
      <c r="D36" s="59">
        <v>148201000</v>
      </c>
      <c r="E36" s="183">
        <v>136623034</v>
      </c>
      <c r="F36" s="183"/>
      <c r="G36" s="183">
        <v>136623034</v>
      </c>
      <c r="H36" s="183"/>
      <c r="I36" s="184">
        <v>100</v>
      </c>
      <c r="J36" s="184"/>
      <c r="K36" s="1"/>
    </row>
    <row r="37" spans="1:11" s="56" customFormat="1" ht="19.5" customHeight="1">
      <c r="A37" s="1"/>
      <c r="B37" s="57">
        <v>330</v>
      </c>
      <c r="C37" s="58" t="s">
        <v>174</v>
      </c>
      <c r="D37" s="59">
        <v>181200000</v>
      </c>
      <c r="E37" s="183">
        <v>194261098.56</v>
      </c>
      <c r="F37" s="183"/>
      <c r="G37" s="183">
        <v>194261098.56</v>
      </c>
      <c r="H37" s="183"/>
      <c r="I37" s="184">
        <v>100</v>
      </c>
      <c r="J37" s="184"/>
      <c r="K37" s="1"/>
    </row>
    <row r="38" spans="1:11" s="56" customFormat="1" ht="19.5" customHeight="1">
      <c r="A38" s="1"/>
      <c r="B38" s="57">
        <v>340</v>
      </c>
      <c r="C38" s="58" t="s">
        <v>993</v>
      </c>
      <c r="D38" s="59">
        <v>0</v>
      </c>
      <c r="E38" s="183">
        <v>0</v>
      </c>
      <c r="F38" s="183"/>
      <c r="G38" s="183">
        <v>9680994.66</v>
      </c>
      <c r="H38" s="183"/>
      <c r="I38" s="184">
        <v>0</v>
      </c>
      <c r="J38" s="184"/>
      <c r="K38" s="1"/>
    </row>
    <row r="39" spans="1:11" s="56" customFormat="1" ht="19.5" customHeight="1">
      <c r="A39" s="1"/>
      <c r="B39" s="57">
        <v>350</v>
      </c>
      <c r="C39" s="58" t="s">
        <v>994</v>
      </c>
      <c r="D39" s="59">
        <v>-20000000</v>
      </c>
      <c r="E39" s="183">
        <v>-20000000</v>
      </c>
      <c r="F39" s="183"/>
      <c r="G39" s="183">
        <f>-21251737.68-97.02</f>
        <v>-21251834.7</v>
      </c>
      <c r="H39" s="183"/>
      <c r="I39" s="184">
        <v>106.26</v>
      </c>
      <c r="J39" s="184"/>
      <c r="K39" s="1"/>
    </row>
    <row r="40" spans="1:14" s="56" customFormat="1" ht="19.5" customHeight="1">
      <c r="A40" s="1"/>
      <c r="B40" s="57">
        <v>360</v>
      </c>
      <c r="C40" s="60" t="s">
        <v>995</v>
      </c>
      <c r="D40" s="61">
        <v>1657992000</v>
      </c>
      <c r="E40" s="186">
        <v>1716145712.09</v>
      </c>
      <c r="F40" s="186"/>
      <c r="G40" s="186">
        <f>SUM(G28:H39)</f>
        <v>1672564858.9099998</v>
      </c>
      <c r="H40" s="186"/>
      <c r="I40" s="187">
        <v>97.461</v>
      </c>
      <c r="J40" s="187"/>
      <c r="K40" s="1"/>
      <c r="N40" s="62"/>
    </row>
    <row r="41" spans="1:14" s="56" customFormat="1" ht="19.5" customHeight="1">
      <c r="A41" s="1"/>
      <c r="B41" s="57">
        <v>370</v>
      </c>
      <c r="C41" s="58" t="s">
        <v>996</v>
      </c>
      <c r="D41" s="59">
        <v>582452000</v>
      </c>
      <c r="E41" s="183">
        <v>597831402.92</v>
      </c>
      <c r="F41" s="183"/>
      <c r="G41" s="183">
        <v>531174589.6</v>
      </c>
      <c r="H41" s="183"/>
      <c r="I41" s="184">
        <v>88.85</v>
      </c>
      <c r="J41" s="184"/>
      <c r="K41" s="1"/>
      <c r="N41" s="62"/>
    </row>
    <row r="42" spans="1:11" s="56" customFormat="1" ht="19.5" customHeight="1">
      <c r="A42" s="1"/>
      <c r="B42" s="57">
        <v>371</v>
      </c>
      <c r="C42" s="58" t="s">
        <v>997</v>
      </c>
      <c r="D42" s="59">
        <v>41376000</v>
      </c>
      <c r="E42" s="183">
        <v>41376000</v>
      </c>
      <c r="F42" s="183"/>
      <c r="G42" s="183">
        <v>41376192</v>
      </c>
      <c r="H42" s="183"/>
      <c r="I42" s="184">
        <v>100</v>
      </c>
      <c r="J42" s="184"/>
      <c r="K42" s="1"/>
    </row>
    <row r="43" spans="1:14" s="56" customFormat="1" ht="19.5" customHeight="1">
      <c r="A43" s="1"/>
      <c r="B43" s="57">
        <v>379</v>
      </c>
      <c r="C43" s="60" t="s">
        <v>998</v>
      </c>
      <c r="D43" s="61">
        <v>623828000</v>
      </c>
      <c r="E43" s="186">
        <v>639207402.92</v>
      </c>
      <c r="F43" s="186"/>
      <c r="G43" s="186">
        <v>572550781.6</v>
      </c>
      <c r="H43" s="186"/>
      <c r="I43" s="187">
        <v>89.572</v>
      </c>
      <c r="J43" s="187"/>
      <c r="K43" s="1"/>
      <c r="N43" s="62"/>
    </row>
    <row r="44" spans="1:11" s="56" customFormat="1" ht="19.5" customHeight="1">
      <c r="A44" s="1"/>
      <c r="B44" s="57">
        <v>380</v>
      </c>
      <c r="C44" s="60" t="s">
        <v>999</v>
      </c>
      <c r="D44" s="61">
        <v>2281820000</v>
      </c>
      <c r="E44" s="186">
        <v>2355353115.01</v>
      </c>
      <c r="F44" s="186"/>
      <c r="G44" s="186">
        <v>2245115640.51</v>
      </c>
      <c r="H44" s="186"/>
      <c r="I44" s="187">
        <v>95.32</v>
      </c>
      <c r="J44" s="187"/>
      <c r="K44" s="1"/>
    </row>
    <row r="45" spans="1:17" s="56" customFormat="1" ht="19.5" customHeight="1">
      <c r="A45" s="1"/>
      <c r="B45" s="57">
        <v>390</v>
      </c>
      <c r="C45" s="60" t="s">
        <v>1000</v>
      </c>
      <c r="D45" s="61">
        <v>2172861000</v>
      </c>
      <c r="E45" s="186">
        <v>2182537248.11</v>
      </c>
      <c r="F45" s="186"/>
      <c r="G45" s="186">
        <v>2106462491.87</v>
      </c>
      <c r="H45" s="186"/>
      <c r="I45" s="187">
        <v>96.515</v>
      </c>
      <c r="J45" s="187"/>
      <c r="K45" s="1"/>
      <c r="N45" s="62"/>
      <c r="Q45" s="62"/>
    </row>
    <row r="46" spans="1:11" s="56" customFormat="1" ht="19.5" customHeight="1">
      <c r="A46" s="1"/>
      <c r="B46" s="57">
        <v>400</v>
      </c>
      <c r="C46" s="58" t="s">
        <v>1001</v>
      </c>
      <c r="D46" s="59">
        <v>30000000</v>
      </c>
      <c r="E46" s="183">
        <v>30000000</v>
      </c>
      <c r="F46" s="183"/>
      <c r="G46" s="183">
        <v>30000000</v>
      </c>
      <c r="H46" s="183"/>
      <c r="I46" s="184"/>
      <c r="J46" s="184"/>
      <c r="K46" s="1"/>
    </row>
    <row r="47" spans="1:11" s="56" customFormat="1" ht="19.5" customHeight="1">
      <c r="A47" s="1"/>
      <c r="B47" s="57">
        <v>410</v>
      </c>
      <c r="C47" s="58" t="s">
        <v>1002</v>
      </c>
      <c r="D47" s="59">
        <v>-30000000</v>
      </c>
      <c r="E47" s="183">
        <v>-30000000</v>
      </c>
      <c r="F47" s="183"/>
      <c r="G47" s="183">
        <v>-30000000</v>
      </c>
      <c r="H47" s="183"/>
      <c r="I47" s="184"/>
      <c r="J47" s="184"/>
      <c r="K47" s="1"/>
    </row>
    <row r="48" spans="1:17" s="56" customFormat="1" ht="27" customHeight="1">
      <c r="A48" s="1"/>
      <c r="B48" s="57">
        <v>411</v>
      </c>
      <c r="C48" s="58" t="s">
        <v>1003</v>
      </c>
      <c r="D48" s="59">
        <v>176000000</v>
      </c>
      <c r="E48" s="183">
        <v>176000000</v>
      </c>
      <c r="F48" s="183"/>
      <c r="G48" s="183">
        <v>176000000</v>
      </c>
      <c r="H48" s="183"/>
      <c r="I48" s="184"/>
      <c r="J48" s="184"/>
      <c r="K48" s="1"/>
      <c r="Q48" s="62"/>
    </row>
    <row r="49" spans="1:11" s="56" customFormat="1" ht="24.75" customHeight="1">
      <c r="A49" s="1"/>
      <c r="B49" s="57">
        <v>412</v>
      </c>
      <c r="C49" s="58" t="s">
        <v>1004</v>
      </c>
      <c r="D49" s="59">
        <v>-193600000</v>
      </c>
      <c r="E49" s="183">
        <v>-193600000</v>
      </c>
      <c r="F49" s="183"/>
      <c r="G49" s="183">
        <v>-193600000</v>
      </c>
      <c r="H49" s="183"/>
      <c r="I49" s="184"/>
      <c r="J49" s="184"/>
      <c r="K49" s="1"/>
    </row>
    <row r="50" spans="1:11" s="56" customFormat="1" ht="19.5" customHeight="1">
      <c r="A50" s="1"/>
      <c r="B50" s="57">
        <v>420</v>
      </c>
      <c r="C50" s="58" t="s">
        <v>1005</v>
      </c>
      <c r="D50" s="59">
        <v>256000000</v>
      </c>
      <c r="E50" s="183">
        <v>256000000</v>
      </c>
      <c r="F50" s="183"/>
      <c r="G50" s="183">
        <v>256000000</v>
      </c>
      <c r="H50" s="183"/>
      <c r="I50" s="184"/>
      <c r="J50" s="184"/>
      <c r="K50" s="1"/>
    </row>
    <row r="51" spans="1:11" s="56" customFormat="1" ht="19.5" customHeight="1">
      <c r="A51" s="1"/>
      <c r="B51" s="57">
        <v>430</v>
      </c>
      <c r="C51" s="58" t="s">
        <v>1006</v>
      </c>
      <c r="D51" s="59">
        <v>-129441000</v>
      </c>
      <c r="E51" s="183">
        <v>-84441000</v>
      </c>
      <c r="F51" s="183"/>
      <c r="G51" s="183">
        <v>-84440691</v>
      </c>
      <c r="H51" s="183"/>
      <c r="I51" s="184"/>
      <c r="J51" s="184"/>
      <c r="K51" s="1"/>
    </row>
    <row r="52" spans="1:11" s="56" customFormat="1" ht="19.5" customHeight="1">
      <c r="A52" s="1"/>
      <c r="B52" s="57">
        <v>440</v>
      </c>
      <c r="C52" s="58" t="s">
        <v>1007</v>
      </c>
      <c r="D52" s="59">
        <v>0</v>
      </c>
      <c r="E52" s="183">
        <v>18856866.9</v>
      </c>
      <c r="F52" s="183"/>
      <c r="G52" s="183">
        <f>-17138212.99+1832052.63</f>
        <v>-15306160.36</v>
      </c>
      <c r="H52" s="183"/>
      <c r="I52" s="184"/>
      <c r="J52" s="184"/>
      <c r="K52" s="1"/>
    </row>
    <row r="53" spans="1:11" s="56" customFormat="1" ht="19.5" customHeight="1">
      <c r="A53" s="1"/>
      <c r="B53" s="57">
        <v>450</v>
      </c>
      <c r="C53" s="58" t="s">
        <v>1008</v>
      </c>
      <c r="D53" s="59">
        <v>0</v>
      </c>
      <c r="E53" s="183">
        <v>0</v>
      </c>
      <c r="F53" s="183"/>
      <c r="G53" s="183">
        <v>0</v>
      </c>
      <c r="H53" s="183"/>
      <c r="I53" s="184"/>
      <c r="J53" s="184"/>
      <c r="K53" s="1"/>
    </row>
    <row r="54" spans="1:11" s="56" customFormat="1" ht="19.5" customHeight="1">
      <c r="A54" s="1"/>
      <c r="B54" s="57">
        <v>460</v>
      </c>
      <c r="C54" s="60" t="s">
        <v>1009</v>
      </c>
      <c r="D54" s="61">
        <v>108959000</v>
      </c>
      <c r="E54" s="186">
        <v>172815866.9</v>
      </c>
      <c r="F54" s="186"/>
      <c r="G54" s="186">
        <v>138653148.64</v>
      </c>
      <c r="H54" s="186"/>
      <c r="I54" s="187"/>
      <c r="J54" s="187"/>
      <c r="K54" s="1"/>
    </row>
    <row r="55" spans="1:11" ht="25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85" t="s">
        <v>1010</v>
      </c>
      <c r="G56" s="185"/>
      <c r="H56" s="1"/>
      <c r="I56" s="1"/>
      <c r="J56" s="63">
        <v>42024.38823366898</v>
      </c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150">
    <mergeCell ref="B2:J2"/>
    <mergeCell ref="B4:J4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E44:F44"/>
    <mergeCell ref="G44:H44"/>
    <mergeCell ref="I44:J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F56:G56"/>
    <mergeCell ref="E53:F53"/>
    <mergeCell ref="G53:H53"/>
    <mergeCell ref="I53:J53"/>
    <mergeCell ref="E54:F54"/>
    <mergeCell ref="G54:H54"/>
    <mergeCell ref="I54:J54"/>
  </mergeCells>
  <printOptions/>
  <pageMargins left="0.8661417322834646" right="0.2362204724409449" top="0.2755905511811024" bottom="0.2755905511811024" header="0.5118110236220472" footer="0.35433070866141736"/>
  <pageSetup horizontalDpi="300" verticalDpi="300" orientation="portrait" pageOrder="overThenDown" paperSize="9" scale="75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74">
      <selection activeCell="A190" sqref="A190"/>
    </sheetView>
  </sheetViews>
  <sheetFormatPr defaultColWidth="9.140625" defaultRowHeight="12.75"/>
  <cols>
    <col min="1" max="1" width="97.28125" style="0" customWidth="1"/>
    <col min="2" max="2" width="13.421875" style="0" customWidth="1"/>
    <col min="3" max="3" width="13.7109375" style="0" customWidth="1"/>
    <col min="4" max="4" width="13.8515625" style="0" customWidth="1"/>
    <col min="5" max="5" width="6.7109375" style="0" customWidth="1"/>
    <col min="8" max="8" width="11.421875" style="0" customWidth="1"/>
  </cols>
  <sheetData>
    <row r="1" spans="1:5" ht="24.75" customHeight="1">
      <c r="A1" s="64" t="s">
        <v>1011</v>
      </c>
      <c r="B1" s="64" t="s">
        <v>1287</v>
      </c>
      <c r="C1" s="64" t="s">
        <v>1012</v>
      </c>
      <c r="D1" s="64" t="s">
        <v>1013</v>
      </c>
      <c r="E1" s="64" t="s">
        <v>1014</v>
      </c>
    </row>
    <row r="2" spans="1:5" ht="24.75" customHeight="1">
      <c r="A2" s="54" t="s">
        <v>1015</v>
      </c>
      <c r="B2" s="65">
        <v>272000000</v>
      </c>
      <c r="C2" s="65">
        <v>272000000</v>
      </c>
      <c r="D2" s="65">
        <v>245996962.92</v>
      </c>
      <c r="E2" s="66">
        <f aca="true" t="shared" si="0" ref="E2:E17">D2/C2*100</f>
        <v>90.44005989705882</v>
      </c>
    </row>
    <row r="3" spans="1:5" ht="24.75" customHeight="1">
      <c r="A3" s="54" t="s">
        <v>1016</v>
      </c>
      <c r="B3" s="65">
        <v>16000000</v>
      </c>
      <c r="C3" s="65">
        <v>16000000</v>
      </c>
      <c r="D3" s="65">
        <v>43946968.28</v>
      </c>
      <c r="E3" s="66">
        <f t="shared" si="0"/>
        <v>274.66855175</v>
      </c>
    </row>
    <row r="4" spans="1:5" ht="24.75" customHeight="1">
      <c r="A4" s="54" t="s">
        <v>1017</v>
      </c>
      <c r="B4" s="65">
        <v>25000000</v>
      </c>
      <c r="C4" s="65">
        <v>25000000</v>
      </c>
      <c r="D4" s="65">
        <v>26337585.48</v>
      </c>
      <c r="E4" s="66">
        <f t="shared" si="0"/>
        <v>105.35034192</v>
      </c>
    </row>
    <row r="5" spans="1:5" ht="24.75" customHeight="1">
      <c r="A5" s="54" t="s">
        <v>1018</v>
      </c>
      <c r="B5" s="65">
        <v>216000000</v>
      </c>
      <c r="C5" s="65">
        <v>216000000</v>
      </c>
      <c r="D5" s="65">
        <v>251894033.15</v>
      </c>
      <c r="E5" s="66">
        <f t="shared" si="0"/>
        <v>116.61760793981482</v>
      </c>
    </row>
    <row r="6" spans="1:5" ht="24.75" customHeight="1">
      <c r="A6" s="54" t="s">
        <v>1083</v>
      </c>
      <c r="B6" s="65">
        <v>91250000</v>
      </c>
      <c r="C6" s="65">
        <v>92050000</v>
      </c>
      <c r="D6" s="65">
        <v>89589500</v>
      </c>
      <c r="E6" s="66">
        <f t="shared" si="0"/>
        <v>97.32699619771863</v>
      </c>
    </row>
    <row r="7" spans="1:5" ht="24.75" customHeight="1">
      <c r="A7" s="54" t="s">
        <v>1019</v>
      </c>
      <c r="B7" s="65">
        <v>499000000</v>
      </c>
      <c r="C7" s="65">
        <v>519000000</v>
      </c>
      <c r="D7" s="65">
        <v>513346672.01</v>
      </c>
      <c r="E7" s="66">
        <f t="shared" si="0"/>
        <v>98.91072678420039</v>
      </c>
    </row>
    <row r="8" spans="1:5" ht="24.75" customHeight="1">
      <c r="A8" s="54" t="s">
        <v>1020</v>
      </c>
      <c r="B8" s="65">
        <v>77000000</v>
      </c>
      <c r="C8" s="65">
        <v>77500000</v>
      </c>
      <c r="D8" s="65">
        <v>83655763.23</v>
      </c>
      <c r="E8" s="66">
        <f t="shared" si="0"/>
        <v>107.94292029677419</v>
      </c>
    </row>
    <row r="9" spans="1:5" ht="24.75" customHeight="1">
      <c r="A9" s="67" t="s">
        <v>1021</v>
      </c>
      <c r="B9" s="68">
        <f>SUM(B2:B8)</f>
        <v>1196250000</v>
      </c>
      <c r="C9" s="68">
        <f>SUM(C2:C8)</f>
        <v>1217550000</v>
      </c>
      <c r="D9" s="68">
        <f>SUM(D2:D8)</f>
        <v>1254767485.0700002</v>
      </c>
      <c r="E9" s="69">
        <f t="shared" si="0"/>
        <v>103.0567520898526</v>
      </c>
    </row>
    <row r="10" spans="1:5" ht="24.75" customHeight="1">
      <c r="A10" s="54" t="s">
        <v>1022</v>
      </c>
      <c r="B10" s="65">
        <v>700000</v>
      </c>
      <c r="C10" s="65">
        <v>700000</v>
      </c>
      <c r="D10" s="65">
        <v>53372</v>
      </c>
      <c r="E10" s="66">
        <f t="shared" si="0"/>
        <v>7.624571428571429</v>
      </c>
    </row>
    <row r="11" spans="1:5" ht="24.75" customHeight="1">
      <c r="A11" s="54" t="s">
        <v>1023</v>
      </c>
      <c r="B11" s="65">
        <v>10000</v>
      </c>
      <c r="C11" s="65">
        <v>10000</v>
      </c>
      <c r="D11" s="65">
        <v>17450</v>
      </c>
      <c r="E11" s="66">
        <f t="shared" si="0"/>
        <v>174.5</v>
      </c>
    </row>
    <row r="12" spans="1:5" ht="24.75" customHeight="1">
      <c r="A12" s="54" t="s">
        <v>1024</v>
      </c>
      <c r="B12" s="65">
        <v>56000000</v>
      </c>
      <c r="C12" s="65">
        <v>56000000</v>
      </c>
      <c r="D12" s="65">
        <v>56636306.05</v>
      </c>
      <c r="E12" s="66">
        <f t="shared" si="0"/>
        <v>101.13626080357143</v>
      </c>
    </row>
    <row r="13" spans="1:5" ht="24.75" customHeight="1">
      <c r="A13" s="54" t="s">
        <v>1025</v>
      </c>
      <c r="B13" s="65">
        <v>2600000</v>
      </c>
      <c r="C13" s="65">
        <v>2600000</v>
      </c>
      <c r="D13" s="65">
        <v>2350129.53</v>
      </c>
      <c r="E13" s="66">
        <f t="shared" si="0"/>
        <v>90.3895973076923</v>
      </c>
    </row>
    <row r="14" spans="1:5" ht="24.75" customHeight="1">
      <c r="A14" s="54" t="s">
        <v>1026</v>
      </c>
      <c r="B14" s="65">
        <v>800000</v>
      </c>
      <c r="C14" s="65">
        <v>800000</v>
      </c>
      <c r="D14" s="65">
        <v>953880</v>
      </c>
      <c r="E14" s="66">
        <f t="shared" si="0"/>
        <v>119.235</v>
      </c>
    </row>
    <row r="15" spans="1:5" ht="24.75" customHeight="1">
      <c r="A15" s="54" t="s">
        <v>1027</v>
      </c>
      <c r="B15" s="65">
        <v>5000000</v>
      </c>
      <c r="C15" s="65">
        <v>6000000</v>
      </c>
      <c r="D15" s="65">
        <v>7943979.58</v>
      </c>
      <c r="E15" s="66">
        <f t="shared" si="0"/>
        <v>132.39965966666668</v>
      </c>
    </row>
    <row r="16" spans="1:5" ht="24.75" customHeight="1">
      <c r="A16" s="54" t="s">
        <v>1028</v>
      </c>
      <c r="B16" s="65">
        <v>10000</v>
      </c>
      <c r="C16" s="65">
        <v>10000</v>
      </c>
      <c r="D16" s="65">
        <v>13320</v>
      </c>
      <c r="E16" s="66">
        <f t="shared" si="0"/>
        <v>133.20000000000002</v>
      </c>
    </row>
    <row r="17" spans="1:5" ht="24.75" customHeight="1">
      <c r="A17" s="54" t="s">
        <v>1029</v>
      </c>
      <c r="B17" s="65">
        <v>1600000</v>
      </c>
      <c r="C17" s="65">
        <v>1600000</v>
      </c>
      <c r="D17" s="65">
        <v>1455995</v>
      </c>
      <c r="E17" s="66">
        <f t="shared" si="0"/>
        <v>90.99968750000001</v>
      </c>
    </row>
    <row r="18" spans="1:5" ht="24.75" customHeight="1">
      <c r="A18" s="54" t="s">
        <v>1030</v>
      </c>
      <c r="B18" s="65">
        <v>0</v>
      </c>
      <c r="C18" s="65">
        <v>0</v>
      </c>
      <c r="D18" s="65">
        <v>6415</v>
      </c>
      <c r="E18" s="66">
        <v>0</v>
      </c>
    </row>
    <row r="19" spans="1:5" ht="24.75" customHeight="1">
      <c r="A19" s="54" t="s">
        <v>1031</v>
      </c>
      <c r="B19" s="65">
        <v>3500000</v>
      </c>
      <c r="C19" s="65">
        <v>3500000</v>
      </c>
      <c r="D19" s="65">
        <v>3898981.65</v>
      </c>
      <c r="E19" s="66">
        <f>D19/C19*100</f>
        <v>111.3994757142857</v>
      </c>
    </row>
    <row r="20" spans="1:5" ht="24.75" customHeight="1">
      <c r="A20" s="54" t="s">
        <v>1032</v>
      </c>
      <c r="B20" s="65">
        <v>2300000</v>
      </c>
      <c r="C20" s="65">
        <v>3100000</v>
      </c>
      <c r="D20" s="65">
        <v>2548750</v>
      </c>
      <c r="E20" s="66">
        <f>D20/C20*100</f>
        <v>82.21774193548387</v>
      </c>
    </row>
    <row r="21" spans="1:5" ht="24.75" customHeight="1">
      <c r="A21" s="54" t="s">
        <v>1033</v>
      </c>
      <c r="B21" s="65">
        <v>95000000</v>
      </c>
      <c r="C21" s="70">
        <v>104700000</v>
      </c>
      <c r="D21" s="65">
        <v>103373499.72</v>
      </c>
      <c r="E21" s="66">
        <f>D21/C21*100</f>
        <v>98.73304653295129</v>
      </c>
    </row>
    <row r="22" spans="1:5" ht="24.75" customHeight="1">
      <c r="A22" s="54" t="s">
        <v>1034</v>
      </c>
      <c r="B22" s="65">
        <v>0</v>
      </c>
      <c r="C22" s="65">
        <v>0</v>
      </c>
      <c r="D22" s="65">
        <v>381000</v>
      </c>
      <c r="E22" s="66">
        <v>0</v>
      </c>
    </row>
    <row r="23" spans="1:5" ht="24.75" customHeight="1">
      <c r="A23" s="54" t="s">
        <v>1035</v>
      </c>
      <c r="B23" s="65">
        <v>100000</v>
      </c>
      <c r="C23" s="65">
        <v>100000</v>
      </c>
      <c r="D23" s="65">
        <v>81100</v>
      </c>
      <c r="E23" s="66">
        <f aca="true" t="shared" si="1" ref="E23:E31">D23/C23*100</f>
        <v>81.10000000000001</v>
      </c>
    </row>
    <row r="24" spans="1:5" ht="24.75" customHeight="1">
      <c r="A24" s="54" t="s">
        <v>377</v>
      </c>
      <c r="B24" s="65">
        <v>26500000</v>
      </c>
      <c r="C24" s="65">
        <v>28500000</v>
      </c>
      <c r="D24" s="65">
        <v>30702623</v>
      </c>
      <c r="E24" s="66">
        <f t="shared" si="1"/>
        <v>107.72850175438597</v>
      </c>
    </row>
    <row r="25" spans="1:5" ht="24.75" customHeight="1">
      <c r="A25" s="67" t="s">
        <v>1036</v>
      </c>
      <c r="B25" s="68">
        <f>SUM(B10:B24)</f>
        <v>194120000</v>
      </c>
      <c r="C25" s="68">
        <f>SUM(C10:C24)</f>
        <v>207620000</v>
      </c>
      <c r="D25" s="68">
        <f>SUM(D10:D24)</f>
        <v>210416801.53</v>
      </c>
      <c r="E25" s="69">
        <f t="shared" si="1"/>
        <v>101.34707712648108</v>
      </c>
    </row>
    <row r="26" spans="1:5" ht="24.75" customHeight="1">
      <c r="A26" s="71" t="s">
        <v>1037</v>
      </c>
      <c r="B26" s="72">
        <f>B9+B25</f>
        <v>1390370000</v>
      </c>
      <c r="C26" s="72">
        <f>C9+C25</f>
        <v>1425170000</v>
      </c>
      <c r="D26" s="72">
        <f>D9+D25</f>
        <v>1465184286.6000001</v>
      </c>
      <c r="E26" s="73">
        <f t="shared" si="1"/>
        <v>102.80768516036684</v>
      </c>
    </row>
    <row r="27" spans="1:5" ht="24.75" customHeight="1">
      <c r="A27" s="54" t="s">
        <v>1038</v>
      </c>
      <c r="B27" s="65">
        <v>1500000</v>
      </c>
      <c r="C27" s="65">
        <v>1500000</v>
      </c>
      <c r="D27" s="65">
        <v>1560169</v>
      </c>
      <c r="E27" s="66">
        <f t="shared" si="1"/>
        <v>104.01126666666667</v>
      </c>
    </row>
    <row r="28" spans="1:5" ht="24.75" customHeight="1">
      <c r="A28" s="54" t="s">
        <v>1039</v>
      </c>
      <c r="B28" s="65">
        <v>800000</v>
      </c>
      <c r="C28" s="65">
        <v>800000</v>
      </c>
      <c r="D28" s="65">
        <v>640646</v>
      </c>
      <c r="E28" s="66">
        <f t="shared" si="1"/>
        <v>80.08075</v>
      </c>
    </row>
    <row r="29" spans="1:5" ht="24.75" customHeight="1">
      <c r="A29" s="54" t="s">
        <v>1040</v>
      </c>
      <c r="B29" s="65">
        <v>50000</v>
      </c>
      <c r="C29" s="65">
        <v>50000</v>
      </c>
      <c r="D29" s="65">
        <v>18420</v>
      </c>
      <c r="E29" s="66">
        <f t="shared" si="1"/>
        <v>36.84</v>
      </c>
    </row>
    <row r="30" spans="1:5" ht="24.75" customHeight="1">
      <c r="A30" s="54" t="s">
        <v>1041</v>
      </c>
      <c r="B30" s="65">
        <v>300000</v>
      </c>
      <c r="C30" s="65">
        <v>300000</v>
      </c>
      <c r="D30" s="65">
        <v>368068</v>
      </c>
      <c r="E30" s="66">
        <f t="shared" si="1"/>
        <v>122.68933333333334</v>
      </c>
    </row>
    <row r="31" spans="1:5" ht="24.75" customHeight="1">
      <c r="A31" s="54" t="s">
        <v>1042</v>
      </c>
      <c r="B31" s="65">
        <v>5000</v>
      </c>
      <c r="C31" s="65">
        <v>5000</v>
      </c>
      <c r="D31" s="65">
        <v>3003</v>
      </c>
      <c r="E31" s="66">
        <f t="shared" si="1"/>
        <v>60.06</v>
      </c>
    </row>
    <row r="32" spans="1:5" ht="24.75" customHeight="1">
      <c r="A32" s="54" t="s">
        <v>1043</v>
      </c>
      <c r="B32" s="65">
        <v>0</v>
      </c>
      <c r="C32" s="65">
        <v>0</v>
      </c>
      <c r="D32" s="65">
        <v>1451</v>
      </c>
      <c r="E32" s="66">
        <v>0</v>
      </c>
    </row>
    <row r="33" spans="1:5" ht="24.75" customHeight="1">
      <c r="A33" s="54" t="s">
        <v>477</v>
      </c>
      <c r="B33" s="65">
        <v>3349000</v>
      </c>
      <c r="C33" s="65">
        <v>3349000</v>
      </c>
      <c r="D33" s="65">
        <v>3349250</v>
      </c>
      <c r="E33" s="66">
        <f aca="true" t="shared" si="2" ref="E33:E40">D33/C33*100</f>
        <v>100.00746491489998</v>
      </c>
    </row>
    <row r="34" spans="1:5" ht="24.75" customHeight="1">
      <c r="A34" s="54" t="s">
        <v>478</v>
      </c>
      <c r="B34" s="65">
        <v>2050000</v>
      </c>
      <c r="C34" s="65">
        <v>2050000</v>
      </c>
      <c r="D34" s="65">
        <v>2050111</v>
      </c>
      <c r="E34" s="66">
        <f t="shared" si="2"/>
        <v>100.00541463414633</v>
      </c>
    </row>
    <row r="35" spans="1:5" ht="24.75" customHeight="1">
      <c r="A35" s="54" t="s">
        <v>479</v>
      </c>
      <c r="B35" s="65">
        <v>500000</v>
      </c>
      <c r="C35" s="65">
        <v>500000</v>
      </c>
      <c r="D35" s="65">
        <v>508000</v>
      </c>
      <c r="E35" s="66">
        <f t="shared" si="2"/>
        <v>101.6</v>
      </c>
    </row>
    <row r="36" spans="1:5" ht="24.75" customHeight="1">
      <c r="A36" s="54" t="s">
        <v>480</v>
      </c>
      <c r="B36" s="65">
        <v>0</v>
      </c>
      <c r="C36" s="65">
        <v>139860</v>
      </c>
      <c r="D36" s="65">
        <v>139860</v>
      </c>
      <c r="E36" s="66">
        <f t="shared" si="2"/>
        <v>100</v>
      </c>
    </row>
    <row r="37" spans="1:5" ht="24.75" customHeight="1">
      <c r="A37" s="54" t="s">
        <v>481</v>
      </c>
      <c r="B37" s="65">
        <v>0</v>
      </c>
      <c r="C37" s="65">
        <v>84700</v>
      </c>
      <c r="D37" s="65">
        <v>84700</v>
      </c>
      <c r="E37" s="66">
        <f t="shared" si="2"/>
        <v>100</v>
      </c>
    </row>
    <row r="38" spans="1:5" ht="24.75" customHeight="1">
      <c r="A38" s="54" t="s">
        <v>482</v>
      </c>
      <c r="B38" s="65">
        <v>0</v>
      </c>
      <c r="C38" s="65">
        <v>56050</v>
      </c>
      <c r="D38" s="65">
        <v>56050</v>
      </c>
      <c r="E38" s="66">
        <f t="shared" si="2"/>
        <v>100</v>
      </c>
    </row>
    <row r="39" spans="1:5" ht="24.75" customHeight="1">
      <c r="A39" s="54" t="s">
        <v>483</v>
      </c>
      <c r="B39" s="65">
        <v>0</v>
      </c>
      <c r="C39" s="65">
        <v>36300</v>
      </c>
      <c r="D39" s="65">
        <v>36300</v>
      </c>
      <c r="E39" s="66">
        <f t="shared" si="2"/>
        <v>100</v>
      </c>
    </row>
    <row r="40" spans="1:5" ht="24.75" customHeight="1">
      <c r="A40" s="54" t="s">
        <v>484</v>
      </c>
      <c r="B40" s="65">
        <v>0</v>
      </c>
      <c r="C40" s="65">
        <v>10300</v>
      </c>
      <c r="D40" s="65">
        <v>10300</v>
      </c>
      <c r="E40" s="66">
        <f t="shared" si="2"/>
        <v>100</v>
      </c>
    </row>
    <row r="41" spans="1:5" ht="24.75" customHeight="1">
      <c r="A41" s="54" t="s">
        <v>485</v>
      </c>
      <c r="B41" s="65">
        <v>0</v>
      </c>
      <c r="C41" s="65">
        <v>0</v>
      </c>
      <c r="D41" s="65">
        <v>190</v>
      </c>
      <c r="E41" s="66">
        <v>0</v>
      </c>
    </row>
    <row r="42" spans="1:5" ht="33" customHeight="1">
      <c r="A42" s="54" t="s">
        <v>486</v>
      </c>
      <c r="B42" s="65">
        <v>15000</v>
      </c>
      <c r="C42" s="65">
        <v>15000</v>
      </c>
      <c r="D42" s="65">
        <v>11934.2</v>
      </c>
      <c r="E42" s="66">
        <f aca="true" t="shared" si="3" ref="E42:E47">D42/C42*100</f>
        <v>79.56133333333334</v>
      </c>
    </row>
    <row r="43" spans="1:5" ht="33" customHeight="1">
      <c r="A43" s="54" t="s">
        <v>487</v>
      </c>
      <c r="B43" s="65">
        <v>0</v>
      </c>
      <c r="C43" s="65">
        <v>17000</v>
      </c>
      <c r="D43" s="65">
        <v>17600</v>
      </c>
      <c r="E43" s="66">
        <f t="shared" si="3"/>
        <v>103.5294117647059</v>
      </c>
    </row>
    <row r="44" spans="1:5" ht="24.75" customHeight="1">
      <c r="A44" s="74" t="s">
        <v>488</v>
      </c>
      <c r="B44" s="65">
        <v>10300000</v>
      </c>
      <c r="C44" s="70">
        <v>10885943</v>
      </c>
      <c r="D44" s="70">
        <v>10735943</v>
      </c>
      <c r="E44" s="66">
        <f t="shared" si="3"/>
        <v>98.62207619496078</v>
      </c>
    </row>
    <row r="45" spans="1:5" ht="24.75" customHeight="1">
      <c r="A45" s="54" t="s">
        <v>489</v>
      </c>
      <c r="B45" s="65">
        <v>775000</v>
      </c>
      <c r="C45" s="70">
        <v>767000</v>
      </c>
      <c r="D45" s="70">
        <v>767000</v>
      </c>
      <c r="E45" s="66">
        <f t="shared" si="3"/>
        <v>100</v>
      </c>
    </row>
    <row r="46" spans="1:5" ht="24.75" customHeight="1">
      <c r="A46" s="54" t="s">
        <v>490</v>
      </c>
      <c r="B46" s="65">
        <v>6303000</v>
      </c>
      <c r="C46" s="70">
        <v>7643000</v>
      </c>
      <c r="D46" s="70">
        <v>7643000</v>
      </c>
      <c r="E46" s="66">
        <f t="shared" si="3"/>
        <v>100</v>
      </c>
    </row>
    <row r="47" spans="1:5" ht="24.75" customHeight="1">
      <c r="A47" s="54" t="s">
        <v>491</v>
      </c>
      <c r="B47" s="65">
        <v>11000</v>
      </c>
      <c r="C47" s="70">
        <v>10000</v>
      </c>
      <c r="D47" s="70">
        <v>10000</v>
      </c>
      <c r="E47" s="66">
        <f t="shared" si="3"/>
        <v>100</v>
      </c>
    </row>
    <row r="48" spans="1:5" ht="24.75" customHeight="1">
      <c r="A48" s="54" t="s">
        <v>492</v>
      </c>
      <c r="B48" s="65">
        <v>0</v>
      </c>
      <c r="C48" s="65">
        <v>0</v>
      </c>
      <c r="D48" s="65">
        <v>198648.12</v>
      </c>
      <c r="E48" s="66">
        <v>0</v>
      </c>
    </row>
    <row r="49" spans="1:5" ht="24.75" customHeight="1">
      <c r="A49" s="54" t="s">
        <v>493</v>
      </c>
      <c r="B49" s="65">
        <v>150000</v>
      </c>
      <c r="C49" s="65">
        <v>250000</v>
      </c>
      <c r="D49" s="65">
        <v>173829.31</v>
      </c>
      <c r="E49" s="66">
        <f>D49/C49*100</f>
        <v>69.531724</v>
      </c>
    </row>
    <row r="50" spans="1:5" ht="24.75" customHeight="1">
      <c r="A50" s="54" t="s">
        <v>494</v>
      </c>
      <c r="B50" s="65">
        <v>0</v>
      </c>
      <c r="C50" s="65">
        <v>6071023</v>
      </c>
      <c r="D50" s="65">
        <v>6071023</v>
      </c>
      <c r="E50" s="66">
        <f>D50/C50*100</f>
        <v>100</v>
      </c>
    </row>
    <row r="51" spans="1:5" ht="24.75" customHeight="1">
      <c r="A51" s="54" t="s">
        <v>495</v>
      </c>
      <c r="B51" s="65">
        <v>0</v>
      </c>
      <c r="C51" s="65">
        <v>0</v>
      </c>
      <c r="D51" s="65">
        <v>60.9</v>
      </c>
      <c r="E51" s="66">
        <v>0</v>
      </c>
    </row>
    <row r="52" spans="1:5" ht="24.75" customHeight="1">
      <c r="A52" s="54" t="s">
        <v>496</v>
      </c>
      <c r="B52" s="65">
        <v>878000</v>
      </c>
      <c r="C52" s="65">
        <v>993000</v>
      </c>
      <c r="D52" s="65">
        <v>1574927.75</v>
      </c>
      <c r="E52" s="66">
        <f aca="true" t="shared" si="4" ref="E52:E58">D52/C52*100</f>
        <v>158.60299597180264</v>
      </c>
    </row>
    <row r="53" spans="1:5" ht="24.75" customHeight="1">
      <c r="A53" s="54" t="s">
        <v>497</v>
      </c>
      <c r="B53" s="65">
        <v>700000</v>
      </c>
      <c r="C53" s="65">
        <v>700000</v>
      </c>
      <c r="D53" s="65">
        <v>539500</v>
      </c>
      <c r="E53" s="66">
        <f t="shared" si="4"/>
        <v>77.07142857142857</v>
      </c>
    </row>
    <row r="54" spans="1:5" ht="24.75" customHeight="1">
      <c r="A54" s="54" t="s">
        <v>498</v>
      </c>
      <c r="B54" s="65">
        <v>6500000</v>
      </c>
      <c r="C54" s="65">
        <v>6500000</v>
      </c>
      <c r="D54" s="65">
        <v>5912825.2</v>
      </c>
      <c r="E54" s="66">
        <f t="shared" si="4"/>
        <v>90.96654153846154</v>
      </c>
    </row>
    <row r="55" spans="1:5" ht="24.75" customHeight="1">
      <c r="A55" s="54" t="s">
        <v>499</v>
      </c>
      <c r="B55" s="65">
        <v>4500000</v>
      </c>
      <c r="C55" s="65">
        <v>4500000</v>
      </c>
      <c r="D55" s="65">
        <v>4982624.41</v>
      </c>
      <c r="E55" s="66">
        <f t="shared" si="4"/>
        <v>110.72498688888889</v>
      </c>
    </row>
    <row r="56" spans="1:5" ht="24.75" customHeight="1">
      <c r="A56" s="54" t="s">
        <v>500</v>
      </c>
      <c r="B56" s="65">
        <v>180000</v>
      </c>
      <c r="C56" s="65">
        <v>180000</v>
      </c>
      <c r="D56" s="65">
        <v>73000</v>
      </c>
      <c r="E56" s="66">
        <f t="shared" si="4"/>
        <v>40.55555555555556</v>
      </c>
    </row>
    <row r="57" spans="1:5" ht="29.25" customHeight="1">
      <c r="A57" s="54" t="s">
        <v>501</v>
      </c>
      <c r="B57" s="65">
        <v>0</v>
      </c>
      <c r="C57" s="65">
        <v>4416682.02</v>
      </c>
      <c r="D57" s="65">
        <v>4416682.02</v>
      </c>
      <c r="E57" s="66">
        <f t="shared" si="4"/>
        <v>100</v>
      </c>
    </row>
    <row r="58" spans="1:5" ht="24.75" customHeight="1">
      <c r="A58" s="54" t="s">
        <v>502</v>
      </c>
      <c r="B58" s="65">
        <v>0</v>
      </c>
      <c r="C58" s="65">
        <v>14686</v>
      </c>
      <c r="D58" s="65">
        <v>14686</v>
      </c>
      <c r="E58" s="66">
        <f t="shared" si="4"/>
        <v>100</v>
      </c>
    </row>
    <row r="59" spans="1:5" ht="24.75" customHeight="1">
      <c r="A59" s="54" t="s">
        <v>503</v>
      </c>
      <c r="B59" s="65">
        <v>0</v>
      </c>
      <c r="C59" s="65">
        <v>0</v>
      </c>
      <c r="D59" s="65">
        <v>18371</v>
      </c>
      <c r="E59" s="66">
        <v>0</v>
      </c>
    </row>
    <row r="60" spans="1:5" ht="24.75" customHeight="1">
      <c r="A60" s="54" t="s">
        <v>504</v>
      </c>
      <c r="B60" s="65">
        <v>0</v>
      </c>
      <c r="C60" s="65">
        <v>3000000</v>
      </c>
      <c r="D60" s="65">
        <v>5507278</v>
      </c>
      <c r="E60" s="66">
        <f aca="true" t="shared" si="5" ref="E60:E71">D60/C60*100</f>
        <v>183.57593333333332</v>
      </c>
    </row>
    <row r="61" spans="1:5" ht="24.75" customHeight="1">
      <c r="A61" s="54" t="s">
        <v>700</v>
      </c>
      <c r="B61" s="65">
        <v>0</v>
      </c>
      <c r="C61" s="65">
        <v>20000</v>
      </c>
      <c r="D61" s="65">
        <v>156442.5</v>
      </c>
      <c r="E61" s="66">
        <f t="shared" si="5"/>
        <v>782.2125</v>
      </c>
    </row>
    <row r="62" spans="1:5" ht="24.75" customHeight="1">
      <c r="A62" s="54" t="s">
        <v>701</v>
      </c>
      <c r="B62" s="65">
        <v>0</v>
      </c>
      <c r="C62" s="65">
        <v>85348</v>
      </c>
      <c r="D62" s="65">
        <v>85348</v>
      </c>
      <c r="E62" s="66">
        <f t="shared" si="5"/>
        <v>100</v>
      </c>
    </row>
    <row r="63" spans="1:5" ht="24.75" customHeight="1">
      <c r="A63" s="54" t="s">
        <v>702</v>
      </c>
      <c r="B63" s="65">
        <v>0</v>
      </c>
      <c r="C63" s="65">
        <v>489392</v>
      </c>
      <c r="D63" s="65">
        <v>660368</v>
      </c>
      <c r="E63" s="66">
        <f t="shared" si="5"/>
        <v>134.93641089351684</v>
      </c>
    </row>
    <row r="64" spans="1:5" ht="24.75" customHeight="1">
      <c r="A64" s="54" t="s">
        <v>703</v>
      </c>
      <c r="B64" s="65">
        <v>6406000</v>
      </c>
      <c r="C64" s="65">
        <v>6406000</v>
      </c>
      <c r="D64" s="65">
        <v>6136703.58</v>
      </c>
      <c r="E64" s="66">
        <f t="shared" si="5"/>
        <v>95.79618451451765</v>
      </c>
    </row>
    <row r="65" spans="1:5" ht="24.75" customHeight="1">
      <c r="A65" s="54" t="s">
        <v>704</v>
      </c>
      <c r="B65" s="65">
        <v>1000000</v>
      </c>
      <c r="C65" s="65">
        <v>1080851</v>
      </c>
      <c r="D65" s="65">
        <v>1786839.85</v>
      </c>
      <c r="E65" s="66">
        <f t="shared" si="5"/>
        <v>165.3178699006616</v>
      </c>
    </row>
    <row r="66" spans="1:5" ht="24.75" customHeight="1">
      <c r="A66" s="54" t="s">
        <v>705</v>
      </c>
      <c r="B66" s="65">
        <v>600000</v>
      </c>
      <c r="C66" s="65">
        <v>600000</v>
      </c>
      <c r="D66" s="65">
        <v>895412.2</v>
      </c>
      <c r="E66" s="66">
        <f t="shared" si="5"/>
        <v>149.23536666666666</v>
      </c>
    </row>
    <row r="67" spans="1:5" ht="24.75" customHeight="1">
      <c r="A67" s="54" t="s">
        <v>706</v>
      </c>
      <c r="B67" s="65">
        <v>0</v>
      </c>
      <c r="C67" s="65">
        <v>525756.4</v>
      </c>
      <c r="D67" s="65">
        <v>525756.4</v>
      </c>
      <c r="E67" s="66">
        <f t="shared" si="5"/>
        <v>100</v>
      </c>
    </row>
    <row r="68" spans="1:5" ht="24.75" customHeight="1">
      <c r="A68" s="54" t="s">
        <v>707</v>
      </c>
      <c r="B68" s="65">
        <v>0</v>
      </c>
      <c r="C68" s="65">
        <v>233177.27</v>
      </c>
      <c r="D68" s="65">
        <v>233177.27</v>
      </c>
      <c r="E68" s="66">
        <f t="shared" si="5"/>
        <v>100</v>
      </c>
    </row>
    <row r="69" spans="1:5" ht="24.75" customHeight="1">
      <c r="A69" s="54" t="s">
        <v>708</v>
      </c>
      <c r="B69" s="65">
        <v>0</v>
      </c>
      <c r="C69" s="65">
        <v>41148.93</v>
      </c>
      <c r="D69" s="65">
        <v>41148.93</v>
      </c>
      <c r="E69" s="66">
        <f t="shared" si="5"/>
        <v>100</v>
      </c>
    </row>
    <row r="70" spans="1:5" ht="24.75" customHeight="1">
      <c r="A70" s="54" t="s">
        <v>709</v>
      </c>
      <c r="B70" s="65">
        <v>0</v>
      </c>
      <c r="C70" s="65">
        <v>1340142.51</v>
      </c>
      <c r="D70" s="65">
        <v>1340142.51</v>
      </c>
      <c r="E70" s="66">
        <f t="shared" si="5"/>
        <v>100</v>
      </c>
    </row>
    <row r="71" spans="1:5" ht="24.75" customHeight="1">
      <c r="A71" s="54" t="s">
        <v>710</v>
      </c>
      <c r="B71" s="65">
        <v>0</v>
      </c>
      <c r="C71" s="65">
        <v>236495.74</v>
      </c>
      <c r="D71" s="65">
        <v>236495.74</v>
      </c>
      <c r="E71" s="66">
        <f t="shared" si="5"/>
        <v>100</v>
      </c>
    </row>
    <row r="72" spans="1:5" ht="24.75" customHeight="1">
      <c r="A72" s="54" t="s">
        <v>711</v>
      </c>
      <c r="B72" s="65">
        <v>0</v>
      </c>
      <c r="C72" s="65">
        <v>0</v>
      </c>
      <c r="D72" s="65">
        <v>8477.25</v>
      </c>
      <c r="E72" s="66">
        <v>0</v>
      </c>
    </row>
    <row r="73" spans="1:5" ht="24.75" customHeight="1">
      <c r="A73" s="54" t="s">
        <v>712</v>
      </c>
      <c r="B73" s="65">
        <v>3000</v>
      </c>
      <c r="C73" s="65">
        <v>3000</v>
      </c>
      <c r="D73" s="70">
        <v>20407</v>
      </c>
      <c r="E73" s="66">
        <f>D73/C73*100</f>
        <v>680.2333333333333</v>
      </c>
    </row>
    <row r="74" spans="1:5" ht="24.75" customHeight="1">
      <c r="A74" s="54" t="s">
        <v>713</v>
      </c>
      <c r="B74" s="65">
        <v>0</v>
      </c>
      <c r="C74" s="65">
        <v>0</v>
      </c>
      <c r="D74" s="65">
        <v>44.34</v>
      </c>
      <c r="E74" s="66">
        <v>0</v>
      </c>
    </row>
    <row r="75" spans="1:5" ht="24.75" customHeight="1">
      <c r="A75" s="54" t="s">
        <v>714</v>
      </c>
      <c r="B75" s="65">
        <v>1000</v>
      </c>
      <c r="C75" s="65">
        <v>1000</v>
      </c>
      <c r="D75" s="65">
        <v>1400</v>
      </c>
      <c r="E75" s="66">
        <f>D75/C75*100</f>
        <v>140</v>
      </c>
    </row>
    <row r="76" spans="1:5" ht="24.75" customHeight="1">
      <c r="A76" s="54" t="s">
        <v>715</v>
      </c>
      <c r="B76" s="65">
        <v>0</v>
      </c>
      <c r="C76" s="65">
        <v>167000</v>
      </c>
      <c r="D76" s="65">
        <v>167000</v>
      </c>
      <c r="E76" s="66">
        <f>D76/C76*100</f>
        <v>100</v>
      </c>
    </row>
    <row r="77" spans="1:5" ht="24.75" customHeight="1">
      <c r="A77" s="54" t="s">
        <v>716</v>
      </c>
      <c r="B77" s="65">
        <v>8767000</v>
      </c>
      <c r="C77" s="65">
        <v>8767000</v>
      </c>
      <c r="D77" s="65">
        <v>7016880</v>
      </c>
      <c r="E77" s="66">
        <f>D77/C77*100</f>
        <v>80.03741302612069</v>
      </c>
    </row>
    <row r="78" spans="1:5" ht="24.75" customHeight="1">
      <c r="A78" s="54" t="s">
        <v>717</v>
      </c>
      <c r="B78" s="65">
        <v>0</v>
      </c>
      <c r="C78" s="65">
        <v>0</v>
      </c>
      <c r="D78" s="65">
        <v>5775</v>
      </c>
      <c r="E78" s="66">
        <v>0</v>
      </c>
    </row>
    <row r="79" spans="1:5" ht="24.75" customHeight="1">
      <c r="A79" s="54" t="s">
        <v>718</v>
      </c>
      <c r="B79" s="65">
        <v>0</v>
      </c>
      <c r="C79" s="65">
        <v>0</v>
      </c>
      <c r="D79" s="65">
        <v>29900</v>
      </c>
      <c r="E79" s="66">
        <v>0</v>
      </c>
    </row>
    <row r="80" spans="1:5" ht="24.75" customHeight="1">
      <c r="A80" s="71" t="s">
        <v>719</v>
      </c>
      <c r="B80" s="72">
        <f>SUM(B27:B79)</f>
        <v>55643000</v>
      </c>
      <c r="C80" s="72">
        <f>SUM(C27:C79)</f>
        <v>74840855.87</v>
      </c>
      <c r="D80" s="72">
        <f>SUM(D27:D79)</f>
        <v>76843169.48</v>
      </c>
      <c r="E80" s="73">
        <f aca="true" t="shared" si="6" ref="E80:E103">D80/C80*100</f>
        <v>102.67542852994367</v>
      </c>
    </row>
    <row r="81" spans="1:5" ht="24.75" customHeight="1">
      <c r="A81" s="75" t="s">
        <v>720</v>
      </c>
      <c r="B81" s="76">
        <v>0</v>
      </c>
      <c r="C81" s="76">
        <v>108900</v>
      </c>
      <c r="D81" s="65">
        <v>108900</v>
      </c>
      <c r="E81" s="77">
        <f t="shared" si="6"/>
        <v>100</v>
      </c>
    </row>
    <row r="82" spans="1:5" ht="24.75" customHeight="1">
      <c r="A82" s="75" t="s">
        <v>721</v>
      </c>
      <c r="B82" s="76">
        <v>0</v>
      </c>
      <c r="C82" s="76">
        <v>2000000</v>
      </c>
      <c r="D82" s="65">
        <v>2000000</v>
      </c>
      <c r="E82" s="77">
        <f t="shared" si="6"/>
        <v>100</v>
      </c>
    </row>
    <row r="83" spans="1:5" ht="24.75" customHeight="1">
      <c r="A83" s="75" t="s">
        <v>722</v>
      </c>
      <c r="B83" s="76">
        <v>0</v>
      </c>
      <c r="C83" s="76">
        <v>42477</v>
      </c>
      <c r="D83" s="65">
        <v>42477</v>
      </c>
      <c r="E83" s="77">
        <f t="shared" si="6"/>
        <v>100</v>
      </c>
    </row>
    <row r="84" spans="1:5" ht="24.75" customHeight="1">
      <c r="A84" s="71" t="s">
        <v>723</v>
      </c>
      <c r="B84" s="72">
        <f>SUM(B81:B83)</f>
        <v>0</v>
      </c>
      <c r="C84" s="72">
        <f>SUM(C81:C83)</f>
        <v>2151377</v>
      </c>
      <c r="D84" s="72">
        <f>SUM(D81:D83)</f>
        <v>2151377</v>
      </c>
      <c r="E84" s="73">
        <f t="shared" si="6"/>
        <v>100</v>
      </c>
    </row>
    <row r="85" spans="1:5" ht="24.75" customHeight="1">
      <c r="A85" s="54" t="s">
        <v>724</v>
      </c>
      <c r="B85" s="65">
        <v>73125000</v>
      </c>
      <c r="C85" s="78">
        <v>73409800</v>
      </c>
      <c r="D85" s="78">
        <v>73409800</v>
      </c>
      <c r="E85" s="66">
        <f t="shared" si="6"/>
        <v>100</v>
      </c>
    </row>
    <row r="86" spans="1:5" ht="24.75" customHeight="1">
      <c r="A86" s="79" t="s">
        <v>1074</v>
      </c>
      <c r="B86" s="68">
        <f>SUM(B85)</f>
        <v>73125000</v>
      </c>
      <c r="C86" s="80">
        <f>SUM(C85)</f>
        <v>73409800</v>
      </c>
      <c r="D86" s="80">
        <f>SUM(D85)</f>
        <v>73409800</v>
      </c>
      <c r="E86" s="69">
        <f t="shared" si="6"/>
        <v>100</v>
      </c>
    </row>
    <row r="87" spans="1:5" ht="24.75" customHeight="1">
      <c r="A87" s="54" t="s">
        <v>725</v>
      </c>
      <c r="B87" s="76">
        <v>0</v>
      </c>
      <c r="C87" s="81">
        <v>2572000</v>
      </c>
      <c r="D87" s="82">
        <v>2572000</v>
      </c>
      <c r="E87" s="77">
        <f t="shared" si="6"/>
        <v>100</v>
      </c>
    </row>
    <row r="88" spans="1:5" ht="24.75" customHeight="1">
      <c r="A88" s="54" t="s">
        <v>726</v>
      </c>
      <c r="B88" s="76">
        <v>0</v>
      </c>
      <c r="C88" s="81">
        <v>2211000</v>
      </c>
      <c r="D88" s="82">
        <v>2211000</v>
      </c>
      <c r="E88" s="77">
        <f t="shared" si="6"/>
        <v>100</v>
      </c>
    </row>
    <row r="89" spans="1:5" ht="24.75" customHeight="1">
      <c r="A89" s="54" t="s">
        <v>1169</v>
      </c>
      <c r="B89" s="65">
        <v>0</v>
      </c>
      <c r="C89" s="70">
        <v>9116.14</v>
      </c>
      <c r="D89" s="82">
        <v>9116.14</v>
      </c>
      <c r="E89" s="77">
        <f t="shared" si="6"/>
        <v>100</v>
      </c>
    </row>
    <row r="90" spans="1:5" ht="24.75" customHeight="1">
      <c r="A90" s="54" t="s">
        <v>1170</v>
      </c>
      <c r="B90" s="65">
        <v>0</v>
      </c>
      <c r="C90" s="65">
        <v>145261.21</v>
      </c>
      <c r="D90" s="82">
        <v>145261.21</v>
      </c>
      <c r="E90" s="77">
        <f t="shared" si="6"/>
        <v>100</v>
      </c>
    </row>
    <row r="91" spans="1:5" ht="24.75" customHeight="1">
      <c r="A91" s="54" t="s">
        <v>1171</v>
      </c>
      <c r="B91" s="65">
        <v>0</v>
      </c>
      <c r="C91" s="65">
        <v>211.75</v>
      </c>
      <c r="D91" s="82">
        <v>211.75</v>
      </c>
      <c r="E91" s="77">
        <f t="shared" si="6"/>
        <v>100</v>
      </c>
    </row>
    <row r="92" spans="1:5" ht="24.75" customHeight="1">
      <c r="A92" s="54" t="s">
        <v>1172</v>
      </c>
      <c r="B92" s="65">
        <v>0</v>
      </c>
      <c r="C92" s="65">
        <v>211.75</v>
      </c>
      <c r="D92" s="82">
        <v>211.75</v>
      </c>
      <c r="E92" s="77">
        <f t="shared" si="6"/>
        <v>100</v>
      </c>
    </row>
    <row r="93" spans="1:5" ht="24.75" customHeight="1">
      <c r="A93" s="54" t="s">
        <v>1173</v>
      </c>
      <c r="B93" s="65">
        <v>0</v>
      </c>
      <c r="C93" s="70">
        <v>127626.07</v>
      </c>
      <c r="D93" s="82">
        <v>127626.07</v>
      </c>
      <c r="E93" s="77">
        <f t="shared" si="6"/>
        <v>100</v>
      </c>
    </row>
    <row r="94" spans="1:5" ht="24.75" customHeight="1">
      <c r="A94" s="54" t="s">
        <v>1174</v>
      </c>
      <c r="B94" s="65">
        <v>0</v>
      </c>
      <c r="C94" s="83">
        <v>450000</v>
      </c>
      <c r="D94" s="82">
        <v>450000</v>
      </c>
      <c r="E94" s="66">
        <f t="shared" si="6"/>
        <v>100</v>
      </c>
    </row>
    <row r="95" spans="1:5" ht="24.75" customHeight="1">
      <c r="A95" s="54" t="s">
        <v>1175</v>
      </c>
      <c r="B95" s="65">
        <v>0</v>
      </c>
      <c r="C95" s="83">
        <v>356234.32</v>
      </c>
      <c r="D95" s="82">
        <v>356234.32</v>
      </c>
      <c r="E95" s="66">
        <f t="shared" si="6"/>
        <v>100</v>
      </c>
    </row>
    <row r="96" spans="1:5" ht="24.75" customHeight="1">
      <c r="A96" s="54" t="s">
        <v>1176</v>
      </c>
      <c r="B96" s="65">
        <v>0</v>
      </c>
      <c r="C96" s="83">
        <v>62864.88</v>
      </c>
      <c r="D96" s="82">
        <v>62864.88</v>
      </c>
      <c r="E96" s="66">
        <f t="shared" si="6"/>
        <v>100</v>
      </c>
    </row>
    <row r="97" spans="1:5" ht="24.75" customHeight="1">
      <c r="A97" s="54" t="s">
        <v>1177</v>
      </c>
      <c r="B97" s="65">
        <v>0</v>
      </c>
      <c r="C97" s="70">
        <v>431680.83</v>
      </c>
      <c r="D97" s="82">
        <v>431680.83</v>
      </c>
      <c r="E97" s="66">
        <f t="shared" si="6"/>
        <v>100</v>
      </c>
    </row>
    <row r="98" spans="1:5" ht="24.75" customHeight="1">
      <c r="A98" s="54" t="s">
        <v>1178</v>
      </c>
      <c r="B98" s="65">
        <v>0</v>
      </c>
      <c r="C98" s="70">
        <v>76178.97</v>
      </c>
      <c r="D98" s="82">
        <v>76178.97</v>
      </c>
      <c r="E98" s="66">
        <f t="shared" si="6"/>
        <v>100</v>
      </c>
    </row>
    <row r="99" spans="1:5" ht="24.75" customHeight="1">
      <c r="A99" s="54" t="s">
        <v>1179</v>
      </c>
      <c r="B99" s="65">
        <v>0</v>
      </c>
      <c r="C99" s="78">
        <v>14070419</v>
      </c>
      <c r="D99" s="82">
        <v>14070419</v>
      </c>
      <c r="E99" s="66">
        <f t="shared" si="6"/>
        <v>100</v>
      </c>
    </row>
    <row r="100" spans="1:5" ht="24.75" customHeight="1">
      <c r="A100" s="54" t="s">
        <v>1180</v>
      </c>
      <c r="B100" s="65">
        <v>0</v>
      </c>
      <c r="C100" s="70">
        <v>241000</v>
      </c>
      <c r="D100" s="70">
        <v>241000</v>
      </c>
      <c r="E100" s="66">
        <f t="shared" si="6"/>
        <v>100</v>
      </c>
    </row>
    <row r="101" spans="1:5" ht="24.75" customHeight="1">
      <c r="A101" s="54" t="s">
        <v>1181</v>
      </c>
      <c r="B101" s="65">
        <v>0</v>
      </c>
      <c r="C101" s="78">
        <v>84000</v>
      </c>
      <c r="D101" s="82">
        <v>84000</v>
      </c>
      <c r="E101" s="66">
        <f t="shared" si="6"/>
        <v>100</v>
      </c>
    </row>
    <row r="102" spans="1:5" ht="24.75" customHeight="1">
      <c r="A102" s="54" t="s">
        <v>1182</v>
      </c>
      <c r="B102" s="65">
        <v>0</v>
      </c>
      <c r="C102" s="65">
        <v>441400</v>
      </c>
      <c r="D102" s="70">
        <v>441400</v>
      </c>
      <c r="E102" s="66">
        <f t="shared" si="6"/>
        <v>100</v>
      </c>
    </row>
    <row r="103" spans="1:5" ht="24.75" customHeight="1">
      <c r="A103" s="54" t="s">
        <v>1183</v>
      </c>
      <c r="B103" s="65">
        <v>0</v>
      </c>
      <c r="C103" s="83">
        <v>3556000</v>
      </c>
      <c r="D103" s="82">
        <v>3556000</v>
      </c>
      <c r="E103" s="66">
        <f t="shared" si="6"/>
        <v>100</v>
      </c>
    </row>
    <row r="104" spans="1:5" ht="24.75" customHeight="1">
      <c r="A104" s="54" t="s">
        <v>1184</v>
      </c>
      <c r="B104" s="65">
        <v>0</v>
      </c>
      <c r="C104" s="65">
        <v>65050</v>
      </c>
      <c r="D104" s="70">
        <v>65050</v>
      </c>
      <c r="E104" s="66">
        <v>100</v>
      </c>
    </row>
    <row r="105" spans="1:5" ht="24.75" customHeight="1">
      <c r="A105" s="54" t="s">
        <v>512</v>
      </c>
      <c r="B105" s="65">
        <v>0</v>
      </c>
      <c r="C105" s="82">
        <v>500059</v>
      </c>
      <c r="D105" s="82">
        <v>500059</v>
      </c>
      <c r="E105" s="66">
        <f>D105/C105*100</f>
        <v>100</v>
      </c>
    </row>
    <row r="106" spans="1:5" ht="24.75" customHeight="1">
      <c r="A106" s="54" t="s">
        <v>1232</v>
      </c>
      <c r="B106" s="65">
        <v>0</v>
      </c>
      <c r="C106" s="82">
        <v>1520000</v>
      </c>
      <c r="D106" s="82">
        <v>1520000</v>
      </c>
      <c r="E106" s="66">
        <f>D106/C106*100</f>
        <v>100</v>
      </c>
    </row>
    <row r="107" spans="1:5" ht="24.75" customHeight="1">
      <c r="A107" s="54" t="s">
        <v>1233</v>
      </c>
      <c r="B107" s="65">
        <v>0</v>
      </c>
      <c r="C107" s="65">
        <v>100000</v>
      </c>
      <c r="D107" s="70">
        <v>100000</v>
      </c>
      <c r="E107" s="66">
        <v>100</v>
      </c>
    </row>
    <row r="108" spans="1:5" ht="24.75" customHeight="1">
      <c r="A108" s="74" t="s">
        <v>1234</v>
      </c>
      <c r="B108" s="65">
        <v>0</v>
      </c>
      <c r="C108" s="65">
        <v>6070000</v>
      </c>
      <c r="D108" s="70">
        <v>6070000</v>
      </c>
      <c r="E108" s="66">
        <f aca="true" t="shared" si="7" ref="E108:E128">D108/C108*100</f>
        <v>100</v>
      </c>
    </row>
    <row r="109" spans="1:5" ht="24.75" customHeight="1">
      <c r="A109" s="54" t="s">
        <v>1235</v>
      </c>
      <c r="B109" s="65">
        <v>0</v>
      </c>
      <c r="C109" s="65">
        <v>3762544.6</v>
      </c>
      <c r="D109" s="70">
        <v>3762544.6</v>
      </c>
      <c r="E109" s="66">
        <f t="shared" si="7"/>
        <v>100</v>
      </c>
    </row>
    <row r="110" spans="1:5" ht="24.75" customHeight="1">
      <c r="A110" s="54" t="s">
        <v>1236</v>
      </c>
      <c r="B110" s="65">
        <v>0</v>
      </c>
      <c r="C110" s="65">
        <v>663978.47</v>
      </c>
      <c r="D110" s="70">
        <v>663978.47</v>
      </c>
      <c r="E110" s="66">
        <f t="shared" si="7"/>
        <v>100</v>
      </c>
    </row>
    <row r="111" spans="1:5" ht="24.75" customHeight="1">
      <c r="A111" s="54" t="s">
        <v>1237</v>
      </c>
      <c r="B111" s="65">
        <v>0</v>
      </c>
      <c r="C111" s="65">
        <v>1267585</v>
      </c>
      <c r="D111" s="70">
        <v>1267585</v>
      </c>
      <c r="E111" s="66">
        <f t="shared" si="7"/>
        <v>100</v>
      </c>
    </row>
    <row r="112" spans="1:5" ht="24.75" customHeight="1">
      <c r="A112" s="54" t="s">
        <v>1238</v>
      </c>
      <c r="B112" s="65">
        <v>0</v>
      </c>
      <c r="C112" s="65">
        <v>911097.34</v>
      </c>
      <c r="D112" s="70">
        <v>911097.34</v>
      </c>
      <c r="E112" s="66">
        <f t="shared" si="7"/>
        <v>100</v>
      </c>
    </row>
    <row r="113" spans="1:5" ht="24.75" customHeight="1">
      <c r="A113" s="54" t="s">
        <v>1239</v>
      </c>
      <c r="B113" s="65">
        <v>0</v>
      </c>
      <c r="C113" s="65">
        <v>79931.9</v>
      </c>
      <c r="D113" s="70">
        <v>79931.9</v>
      </c>
      <c r="E113" s="66">
        <f t="shared" si="7"/>
        <v>100</v>
      </c>
    </row>
    <row r="114" spans="1:5" ht="24.75" customHeight="1">
      <c r="A114" s="54" t="s">
        <v>1240</v>
      </c>
      <c r="B114" s="65">
        <v>0</v>
      </c>
      <c r="C114" s="65">
        <v>170056</v>
      </c>
      <c r="D114" s="70">
        <v>170056</v>
      </c>
      <c r="E114" s="66">
        <f t="shared" si="7"/>
        <v>100</v>
      </c>
    </row>
    <row r="115" spans="1:5" ht="24.75" customHeight="1">
      <c r="A115" s="54" t="s">
        <v>1241</v>
      </c>
      <c r="B115" s="65">
        <v>0</v>
      </c>
      <c r="C115" s="65">
        <v>2469440.72</v>
      </c>
      <c r="D115" s="70">
        <v>2469440.72</v>
      </c>
      <c r="E115" s="66">
        <f t="shared" si="7"/>
        <v>100</v>
      </c>
    </row>
    <row r="116" spans="1:5" ht="24.75" customHeight="1">
      <c r="A116" s="54" t="s">
        <v>1242</v>
      </c>
      <c r="B116" s="65">
        <v>0</v>
      </c>
      <c r="C116" s="65">
        <v>143806.79</v>
      </c>
      <c r="D116" s="70">
        <v>143806.79</v>
      </c>
      <c r="E116" s="66">
        <f t="shared" si="7"/>
        <v>100</v>
      </c>
    </row>
    <row r="117" spans="1:5" ht="24.75" customHeight="1">
      <c r="A117" s="54" t="s">
        <v>1243</v>
      </c>
      <c r="B117" s="65">
        <v>0</v>
      </c>
      <c r="C117" s="70">
        <v>3599.75</v>
      </c>
      <c r="D117" s="70">
        <v>3599.75</v>
      </c>
      <c r="E117" s="66">
        <f t="shared" si="7"/>
        <v>100</v>
      </c>
    </row>
    <row r="118" spans="1:5" ht="24.75" customHeight="1">
      <c r="A118" s="54" t="s">
        <v>1244</v>
      </c>
      <c r="B118" s="65">
        <v>0</v>
      </c>
      <c r="C118" s="70">
        <v>3599.75</v>
      </c>
      <c r="D118" s="70">
        <v>3599.75</v>
      </c>
      <c r="E118" s="66">
        <f t="shared" si="7"/>
        <v>100</v>
      </c>
    </row>
    <row r="119" spans="1:5" ht="24.75" customHeight="1">
      <c r="A119" s="54" t="s">
        <v>1245</v>
      </c>
      <c r="B119" s="65">
        <v>0</v>
      </c>
      <c r="C119" s="65">
        <v>1951682.02</v>
      </c>
      <c r="D119" s="70">
        <v>1951682.02</v>
      </c>
      <c r="E119" s="66">
        <f t="shared" si="7"/>
        <v>100</v>
      </c>
    </row>
    <row r="120" spans="1:5" ht="24.75" customHeight="1">
      <c r="A120" s="54" t="s">
        <v>1246</v>
      </c>
      <c r="B120" s="65">
        <v>0</v>
      </c>
      <c r="C120" s="65">
        <v>344414.48</v>
      </c>
      <c r="D120" s="70">
        <v>344414.48</v>
      </c>
      <c r="E120" s="66">
        <f t="shared" si="7"/>
        <v>100</v>
      </c>
    </row>
    <row r="121" spans="1:5" ht="24.75" customHeight="1">
      <c r="A121" s="54" t="s">
        <v>1247</v>
      </c>
      <c r="B121" s="65">
        <v>0</v>
      </c>
      <c r="C121" s="78">
        <v>1358840.66</v>
      </c>
      <c r="D121" s="70">
        <v>1358840.66</v>
      </c>
      <c r="E121" s="66">
        <f t="shared" si="7"/>
        <v>100</v>
      </c>
    </row>
    <row r="122" spans="1:5" ht="24.75" customHeight="1">
      <c r="A122" s="54" t="s">
        <v>1248</v>
      </c>
      <c r="B122" s="65">
        <v>0</v>
      </c>
      <c r="C122" s="65">
        <v>2154331</v>
      </c>
      <c r="D122" s="70">
        <v>2154331</v>
      </c>
      <c r="E122" s="66">
        <f t="shared" si="7"/>
        <v>100</v>
      </c>
    </row>
    <row r="123" spans="1:5" ht="24.75" customHeight="1">
      <c r="A123" s="54" t="s">
        <v>1249</v>
      </c>
      <c r="B123" s="65">
        <v>0</v>
      </c>
      <c r="C123" s="65">
        <v>300000</v>
      </c>
      <c r="D123" s="70">
        <v>300000</v>
      </c>
      <c r="E123" s="66">
        <f t="shared" si="7"/>
        <v>100</v>
      </c>
    </row>
    <row r="124" spans="1:5" ht="24.75" customHeight="1">
      <c r="A124" s="54" t="s">
        <v>1250</v>
      </c>
      <c r="B124" s="65">
        <v>0</v>
      </c>
      <c r="C124" s="65">
        <v>50000</v>
      </c>
      <c r="D124" s="65">
        <v>50000</v>
      </c>
      <c r="E124" s="66">
        <f t="shared" si="7"/>
        <v>100</v>
      </c>
    </row>
    <row r="125" spans="1:5" ht="24.75" customHeight="1">
      <c r="A125" s="54" t="s">
        <v>1251</v>
      </c>
      <c r="B125" s="65">
        <v>0</v>
      </c>
      <c r="C125" s="65">
        <v>350000</v>
      </c>
      <c r="D125" s="65">
        <v>350000</v>
      </c>
      <c r="E125" s="66">
        <f t="shared" si="7"/>
        <v>100</v>
      </c>
    </row>
    <row r="126" spans="1:5" ht="24.75" customHeight="1">
      <c r="A126" s="54" t="s">
        <v>1252</v>
      </c>
      <c r="B126" s="65">
        <v>0</v>
      </c>
      <c r="C126" s="65">
        <v>10900</v>
      </c>
      <c r="D126" s="70">
        <v>10900</v>
      </c>
      <c r="E126" s="66">
        <f t="shared" si="7"/>
        <v>100</v>
      </c>
    </row>
    <row r="127" spans="1:5" ht="24.75" customHeight="1">
      <c r="A127" s="54" t="s">
        <v>1253</v>
      </c>
      <c r="B127" s="65">
        <v>0</v>
      </c>
      <c r="C127" s="65">
        <v>690000</v>
      </c>
      <c r="D127" s="70">
        <v>690000</v>
      </c>
      <c r="E127" s="66">
        <f t="shared" si="7"/>
        <v>100</v>
      </c>
    </row>
    <row r="128" spans="1:5" ht="24.75" customHeight="1">
      <c r="A128" s="54" t="s">
        <v>1254</v>
      </c>
      <c r="B128" s="65">
        <v>0</v>
      </c>
      <c r="C128" s="65">
        <v>35000</v>
      </c>
      <c r="D128" s="70">
        <v>35000</v>
      </c>
      <c r="E128" s="66">
        <f t="shared" si="7"/>
        <v>100</v>
      </c>
    </row>
    <row r="129" spans="1:5" ht="24.75" customHeight="1">
      <c r="A129" s="54" t="s">
        <v>1255</v>
      </c>
      <c r="B129" s="65">
        <v>0</v>
      </c>
      <c r="C129" s="65">
        <v>25000</v>
      </c>
      <c r="D129" s="65">
        <v>25000</v>
      </c>
      <c r="E129" s="66">
        <v>100</v>
      </c>
    </row>
    <row r="130" spans="1:5" ht="24.75" customHeight="1">
      <c r="A130" s="54" t="s">
        <v>1256</v>
      </c>
      <c r="B130" s="65">
        <v>0</v>
      </c>
      <c r="C130" s="70">
        <v>15913.43</v>
      </c>
      <c r="D130" s="70">
        <v>15913.43</v>
      </c>
      <c r="E130" s="66">
        <f aca="true" t="shared" si="8" ref="E130:E139">D130/C130*100</f>
        <v>100</v>
      </c>
    </row>
    <row r="131" spans="1:5" ht="24.75" customHeight="1">
      <c r="A131" s="54" t="s">
        <v>1257</v>
      </c>
      <c r="B131" s="65">
        <v>0</v>
      </c>
      <c r="C131" s="70">
        <v>90176.04</v>
      </c>
      <c r="D131" s="70">
        <v>90176.04</v>
      </c>
      <c r="E131" s="66">
        <f t="shared" si="8"/>
        <v>100</v>
      </c>
    </row>
    <row r="132" spans="1:5" ht="24.75" customHeight="1">
      <c r="A132" s="54" t="s">
        <v>1258</v>
      </c>
      <c r="B132" s="65">
        <v>0</v>
      </c>
      <c r="C132" s="70">
        <v>1272000</v>
      </c>
      <c r="D132" s="70">
        <v>1272000</v>
      </c>
      <c r="E132" s="66">
        <f t="shared" si="8"/>
        <v>100</v>
      </c>
    </row>
    <row r="133" spans="1:5" ht="24.75" customHeight="1">
      <c r="A133" s="54" t="s">
        <v>1259</v>
      </c>
      <c r="B133" s="65">
        <v>0</v>
      </c>
      <c r="C133" s="65">
        <v>3702.6</v>
      </c>
      <c r="D133" s="65">
        <v>3702.6</v>
      </c>
      <c r="E133" s="66">
        <f t="shared" si="8"/>
        <v>100</v>
      </c>
    </row>
    <row r="134" spans="1:5" ht="24.75" customHeight="1">
      <c r="A134" s="54" t="s">
        <v>1260</v>
      </c>
      <c r="B134" s="65">
        <v>0</v>
      </c>
      <c r="C134" s="65">
        <v>91383.66</v>
      </c>
      <c r="D134" s="65">
        <v>91383.66</v>
      </c>
      <c r="E134" s="66">
        <f t="shared" si="8"/>
        <v>100</v>
      </c>
    </row>
    <row r="135" spans="1:5" ht="24.75" customHeight="1">
      <c r="A135" s="54" t="s">
        <v>1261</v>
      </c>
      <c r="B135" s="65">
        <v>0</v>
      </c>
      <c r="C135" s="65">
        <v>60071.34</v>
      </c>
      <c r="D135" s="65">
        <v>60071.34</v>
      </c>
      <c r="E135" s="66">
        <f t="shared" si="8"/>
        <v>100</v>
      </c>
    </row>
    <row r="136" spans="1:5" ht="24.75" customHeight="1">
      <c r="A136" s="54" t="s">
        <v>1262</v>
      </c>
      <c r="B136" s="65">
        <v>0</v>
      </c>
      <c r="C136" s="70">
        <v>106713.57</v>
      </c>
      <c r="D136" s="70">
        <v>106713.57</v>
      </c>
      <c r="E136" s="84">
        <f t="shared" si="8"/>
        <v>100</v>
      </c>
    </row>
    <row r="137" spans="1:5" ht="24.75" customHeight="1">
      <c r="A137" s="54" t="s">
        <v>1263</v>
      </c>
      <c r="B137" s="65">
        <v>0</v>
      </c>
      <c r="C137" s="65">
        <v>6795.81</v>
      </c>
      <c r="D137" s="65">
        <v>6795.81</v>
      </c>
      <c r="E137" s="66">
        <f t="shared" si="8"/>
        <v>100</v>
      </c>
    </row>
    <row r="138" spans="1:5" ht="24.75" customHeight="1">
      <c r="A138" s="54" t="s">
        <v>1264</v>
      </c>
      <c r="B138" s="65">
        <v>0</v>
      </c>
      <c r="C138" s="65">
        <v>2776.95</v>
      </c>
      <c r="D138" s="65">
        <v>2776.95</v>
      </c>
      <c r="E138" s="66">
        <f t="shared" si="8"/>
        <v>100</v>
      </c>
    </row>
    <row r="139" spans="1:5" ht="24.75" customHeight="1">
      <c r="A139" s="54" t="s">
        <v>1265</v>
      </c>
      <c r="B139" s="65">
        <v>0</v>
      </c>
      <c r="C139" s="65">
        <v>40552.33</v>
      </c>
      <c r="D139" s="65">
        <v>40552.33</v>
      </c>
      <c r="E139" s="66">
        <f t="shared" si="8"/>
        <v>100</v>
      </c>
    </row>
    <row r="140" spans="1:5" ht="24.75" customHeight="1">
      <c r="A140" s="54" t="s">
        <v>1266</v>
      </c>
      <c r="B140" s="65">
        <v>0</v>
      </c>
      <c r="C140" s="65">
        <v>210891.82</v>
      </c>
      <c r="D140" s="65">
        <v>210891.82</v>
      </c>
      <c r="E140" s="66">
        <v>100</v>
      </c>
    </row>
    <row r="141" spans="1:5" ht="24.75" customHeight="1">
      <c r="A141" s="54" t="s">
        <v>1267</v>
      </c>
      <c r="B141" s="65">
        <v>0</v>
      </c>
      <c r="C141" s="65">
        <v>3275.77</v>
      </c>
      <c r="D141" s="65">
        <v>3275.77</v>
      </c>
      <c r="E141" s="66">
        <v>100</v>
      </c>
    </row>
    <row r="142" spans="1:5" ht="24.75" customHeight="1">
      <c r="A142" s="79" t="s">
        <v>1075</v>
      </c>
      <c r="B142" s="68">
        <f>SUM(B87:B141)</f>
        <v>0</v>
      </c>
      <c r="C142" s="68">
        <f>SUM(C87:C141)</f>
        <v>51740375.720000006</v>
      </c>
      <c r="D142" s="68">
        <f>SUM(D87:D141)</f>
        <v>51740375.720000006</v>
      </c>
      <c r="E142" s="69">
        <f>D142/C142*100</f>
        <v>100</v>
      </c>
    </row>
    <row r="143" spans="1:5" ht="24.75" customHeight="1">
      <c r="A143" s="75" t="s">
        <v>645</v>
      </c>
      <c r="B143" s="76">
        <v>0</v>
      </c>
      <c r="C143" s="76">
        <v>62256.14</v>
      </c>
      <c r="D143" s="76">
        <v>62256.14</v>
      </c>
      <c r="E143" s="66">
        <f>D143/C143*100</f>
        <v>100</v>
      </c>
    </row>
    <row r="144" spans="1:5" ht="24.75" customHeight="1">
      <c r="A144" s="54" t="s">
        <v>646</v>
      </c>
      <c r="B144" s="65">
        <v>0</v>
      </c>
      <c r="C144" s="65">
        <v>517189.05</v>
      </c>
      <c r="D144" s="65">
        <v>517189.05</v>
      </c>
      <c r="E144" s="66">
        <f>D144/C144*100</f>
        <v>100</v>
      </c>
    </row>
    <row r="145" spans="1:5" ht="24.75" customHeight="1">
      <c r="A145" s="54" t="s">
        <v>647</v>
      </c>
      <c r="B145" s="65">
        <v>0</v>
      </c>
      <c r="C145" s="65">
        <v>138449.99</v>
      </c>
      <c r="D145" s="65">
        <v>138449.99</v>
      </c>
      <c r="E145" s="66">
        <f>D145/C145*100</f>
        <v>100</v>
      </c>
    </row>
    <row r="146" spans="1:5" ht="24.75" customHeight="1">
      <c r="A146" s="54" t="s">
        <v>1045</v>
      </c>
      <c r="B146" s="65">
        <v>0</v>
      </c>
      <c r="C146" s="70">
        <v>292841.08</v>
      </c>
      <c r="D146" s="70">
        <v>292841.08</v>
      </c>
      <c r="E146" s="84">
        <f>D146/C146*100</f>
        <v>100</v>
      </c>
    </row>
    <row r="147" spans="1:5" ht="24.75" customHeight="1">
      <c r="A147" s="54" t="s">
        <v>1046</v>
      </c>
      <c r="B147" s="65">
        <v>0</v>
      </c>
      <c r="C147" s="65">
        <v>2818000</v>
      </c>
      <c r="D147" s="65">
        <v>2818000</v>
      </c>
      <c r="E147" s="66">
        <v>100</v>
      </c>
    </row>
    <row r="148" spans="1:5" ht="24.75" customHeight="1">
      <c r="A148" s="54" t="s">
        <v>1047</v>
      </c>
      <c r="B148" s="65">
        <v>0</v>
      </c>
      <c r="C148" s="65">
        <v>110000</v>
      </c>
      <c r="D148" s="65">
        <v>110000</v>
      </c>
      <c r="E148" s="66">
        <f aca="true" t="shared" si="9" ref="E148:E159">D148/C148*100</f>
        <v>100</v>
      </c>
    </row>
    <row r="149" spans="1:5" ht="24.75" customHeight="1">
      <c r="A149" s="54" t="s">
        <v>1048</v>
      </c>
      <c r="B149" s="65">
        <v>0</v>
      </c>
      <c r="C149" s="65">
        <v>1058354.38</v>
      </c>
      <c r="D149" s="70">
        <v>1058354.38</v>
      </c>
      <c r="E149" s="66">
        <f t="shared" si="9"/>
        <v>100</v>
      </c>
    </row>
    <row r="150" spans="1:5" ht="24.75" customHeight="1">
      <c r="A150" s="54" t="s">
        <v>1049</v>
      </c>
      <c r="B150" s="65">
        <v>0</v>
      </c>
      <c r="C150" s="65">
        <v>69169553.17</v>
      </c>
      <c r="D150" s="65">
        <v>69169553.17</v>
      </c>
      <c r="E150" s="66">
        <f t="shared" si="9"/>
        <v>100</v>
      </c>
    </row>
    <row r="151" spans="1:5" ht="24.75" customHeight="1">
      <c r="A151" s="54" t="s">
        <v>1050</v>
      </c>
      <c r="B151" s="65">
        <v>0</v>
      </c>
      <c r="C151" s="65">
        <v>5354943</v>
      </c>
      <c r="D151" s="70">
        <v>5354943</v>
      </c>
      <c r="E151" s="66">
        <f t="shared" si="9"/>
        <v>100</v>
      </c>
    </row>
    <row r="152" spans="1:5" ht="24.75" customHeight="1">
      <c r="A152" s="54" t="s">
        <v>1051</v>
      </c>
      <c r="B152" s="65">
        <v>0</v>
      </c>
      <c r="C152" s="65">
        <v>8792214.03</v>
      </c>
      <c r="D152" s="65">
        <v>8792214.03</v>
      </c>
      <c r="E152" s="66">
        <f t="shared" si="9"/>
        <v>100</v>
      </c>
    </row>
    <row r="153" spans="1:5" ht="29.25" customHeight="1">
      <c r="A153" s="54" t="s">
        <v>1052</v>
      </c>
      <c r="B153" s="65">
        <v>0</v>
      </c>
      <c r="C153" s="65">
        <v>2353649.99</v>
      </c>
      <c r="D153" s="65">
        <v>2353649.99</v>
      </c>
      <c r="E153" s="66">
        <f t="shared" si="9"/>
        <v>100</v>
      </c>
    </row>
    <row r="154" spans="1:5" ht="29.25" customHeight="1">
      <c r="A154" s="54" t="s">
        <v>1053</v>
      </c>
      <c r="B154" s="65">
        <v>0</v>
      </c>
      <c r="C154" s="65">
        <v>845633.63</v>
      </c>
      <c r="D154" s="65">
        <v>845633.63</v>
      </c>
      <c r="E154" s="66">
        <f t="shared" si="9"/>
        <v>100</v>
      </c>
    </row>
    <row r="155" spans="1:5" ht="29.25" customHeight="1">
      <c r="A155" s="54" t="s">
        <v>1054</v>
      </c>
      <c r="B155" s="65">
        <v>0</v>
      </c>
      <c r="C155" s="65">
        <v>4978298.48</v>
      </c>
      <c r="D155" s="65">
        <v>4978298.48</v>
      </c>
      <c r="E155" s="66">
        <f t="shared" si="9"/>
        <v>100</v>
      </c>
    </row>
    <row r="156" spans="1:5" ht="29.25" customHeight="1">
      <c r="A156" s="54" t="s">
        <v>1055</v>
      </c>
      <c r="B156" s="65">
        <v>0</v>
      </c>
      <c r="C156" s="65">
        <v>4103715</v>
      </c>
      <c r="D156" s="65">
        <v>4103715</v>
      </c>
      <c r="E156" s="66">
        <f t="shared" si="9"/>
        <v>100</v>
      </c>
    </row>
    <row r="157" spans="1:5" ht="29.25" customHeight="1">
      <c r="A157" s="54" t="s">
        <v>1056</v>
      </c>
      <c r="B157" s="65">
        <v>0</v>
      </c>
      <c r="C157" s="65">
        <v>90000</v>
      </c>
      <c r="D157" s="65">
        <v>90000</v>
      </c>
      <c r="E157" s="66">
        <f t="shared" si="9"/>
        <v>100</v>
      </c>
    </row>
    <row r="158" spans="1:5" ht="29.25" customHeight="1">
      <c r="A158" s="54" t="s">
        <v>1057</v>
      </c>
      <c r="B158" s="65">
        <v>0</v>
      </c>
      <c r="C158" s="65">
        <v>67543.3</v>
      </c>
      <c r="D158" s="65">
        <v>67543.3</v>
      </c>
      <c r="E158" s="66">
        <f t="shared" si="9"/>
        <v>100</v>
      </c>
    </row>
    <row r="159" spans="1:5" ht="29.25" customHeight="1">
      <c r="A159" s="54" t="s">
        <v>1058</v>
      </c>
      <c r="B159" s="65">
        <v>0</v>
      </c>
      <c r="C159" s="65">
        <v>382745.35</v>
      </c>
      <c r="D159" s="65">
        <v>382745.35</v>
      </c>
      <c r="E159" s="66">
        <f t="shared" si="9"/>
        <v>100</v>
      </c>
    </row>
    <row r="160" spans="1:5" ht="29.25" customHeight="1">
      <c r="A160" s="54" t="s">
        <v>1059</v>
      </c>
      <c r="B160" s="65">
        <v>0</v>
      </c>
      <c r="C160" s="65">
        <v>323974.14</v>
      </c>
      <c r="D160" s="65">
        <v>323974.14</v>
      </c>
      <c r="E160" s="66">
        <v>100</v>
      </c>
    </row>
    <row r="161" spans="1:5" ht="29.25" customHeight="1">
      <c r="A161" s="54" t="s">
        <v>1060</v>
      </c>
      <c r="B161" s="65">
        <v>0</v>
      </c>
      <c r="C161" s="65">
        <v>2979794.95</v>
      </c>
      <c r="D161" s="65">
        <v>2979794.95</v>
      </c>
      <c r="E161" s="66">
        <v>100</v>
      </c>
    </row>
    <row r="162" spans="1:5" ht="29.25" customHeight="1">
      <c r="A162" s="54" t="s">
        <v>1061</v>
      </c>
      <c r="B162" s="65">
        <v>0</v>
      </c>
      <c r="C162" s="65">
        <v>3320525.86</v>
      </c>
      <c r="D162" s="65">
        <v>3320525.86</v>
      </c>
      <c r="E162" s="66">
        <v>100</v>
      </c>
    </row>
    <row r="163" spans="1:5" ht="29.25" customHeight="1">
      <c r="A163" s="54" t="s">
        <v>1062</v>
      </c>
      <c r="B163" s="65">
        <v>0</v>
      </c>
      <c r="C163" s="65">
        <v>4495847.97</v>
      </c>
      <c r="D163" s="65">
        <v>4495847.97</v>
      </c>
      <c r="E163" s="66">
        <v>100</v>
      </c>
    </row>
    <row r="164" spans="1:5" ht="29.25" customHeight="1">
      <c r="A164" s="54" t="s">
        <v>1063</v>
      </c>
      <c r="B164" s="65">
        <v>0</v>
      </c>
      <c r="C164" s="65">
        <v>1974567.48</v>
      </c>
      <c r="D164" s="65">
        <v>1974567.48</v>
      </c>
      <c r="E164" s="66">
        <v>100</v>
      </c>
    </row>
    <row r="165" spans="1:5" ht="29.25" customHeight="1">
      <c r="A165" s="54" t="s">
        <v>1064</v>
      </c>
      <c r="B165" s="65">
        <v>0</v>
      </c>
      <c r="C165" s="65">
        <v>1943513.77</v>
      </c>
      <c r="D165" s="65">
        <v>1943513.77</v>
      </c>
      <c r="E165" s="66">
        <v>100</v>
      </c>
    </row>
    <row r="166" spans="1:5" ht="29.25" customHeight="1">
      <c r="A166" s="54" t="s">
        <v>1065</v>
      </c>
      <c r="B166" s="65">
        <v>0</v>
      </c>
      <c r="C166" s="65">
        <v>3348540.23</v>
      </c>
      <c r="D166" s="65">
        <v>3348540.23</v>
      </c>
      <c r="E166" s="66">
        <v>100</v>
      </c>
    </row>
    <row r="167" spans="1:5" ht="29.25" customHeight="1">
      <c r="A167" s="54" t="s">
        <v>1066</v>
      </c>
      <c r="B167" s="65">
        <v>0</v>
      </c>
      <c r="C167" s="65">
        <v>404337.76</v>
      </c>
      <c r="D167" s="65">
        <v>404337.76</v>
      </c>
      <c r="E167" s="66">
        <v>100</v>
      </c>
    </row>
    <row r="168" spans="1:5" ht="29.25" customHeight="1">
      <c r="A168" s="54" t="s">
        <v>1067</v>
      </c>
      <c r="B168" s="65">
        <v>0</v>
      </c>
      <c r="C168" s="65">
        <v>33815703.1</v>
      </c>
      <c r="D168" s="65">
        <v>33815703.1</v>
      </c>
      <c r="E168" s="66">
        <v>100</v>
      </c>
    </row>
    <row r="169" spans="1:5" ht="29.25" customHeight="1">
      <c r="A169" s="54" t="s">
        <v>1068</v>
      </c>
      <c r="B169" s="65">
        <v>0</v>
      </c>
      <c r="C169" s="65">
        <v>4211422.78</v>
      </c>
      <c r="D169" s="65">
        <v>4211422.78</v>
      </c>
      <c r="E169" s="66">
        <v>100</v>
      </c>
    </row>
    <row r="170" spans="1:5" ht="29.25" customHeight="1">
      <c r="A170" s="54" t="s">
        <v>1069</v>
      </c>
      <c r="B170" s="65">
        <v>0</v>
      </c>
      <c r="C170" s="65">
        <v>7700912.34</v>
      </c>
      <c r="D170" s="65">
        <v>7700912.34</v>
      </c>
      <c r="E170" s="66">
        <v>100</v>
      </c>
    </row>
    <row r="171" spans="1:5" ht="24.75" customHeight="1">
      <c r="A171" s="79" t="s">
        <v>1076</v>
      </c>
      <c r="B171" s="68">
        <f>SUM(B143:B170)</f>
        <v>0</v>
      </c>
      <c r="C171" s="68">
        <f>SUM(C143:C170)</f>
        <v>165654526.97</v>
      </c>
      <c r="D171" s="68">
        <f>SUM(D143:D170)</f>
        <v>165654526.97</v>
      </c>
      <c r="E171" s="69">
        <f aca="true" t="shared" si="10" ref="E171:E178">D171/C171*100</f>
        <v>100</v>
      </c>
    </row>
    <row r="172" spans="1:5" ht="24.75" customHeight="1">
      <c r="A172" s="85" t="s">
        <v>1077</v>
      </c>
      <c r="B172" s="86">
        <f>B86+B142+B171</f>
        <v>73125000</v>
      </c>
      <c r="C172" s="86">
        <f>C86+C142+C171</f>
        <v>290804702.69</v>
      </c>
      <c r="D172" s="86">
        <f>D86+D142+D171</f>
        <v>290804702.69</v>
      </c>
      <c r="E172" s="87">
        <f t="shared" si="10"/>
        <v>100</v>
      </c>
    </row>
    <row r="173" spans="1:5" ht="24.75" customHeight="1">
      <c r="A173" s="54" t="s">
        <v>1070</v>
      </c>
      <c r="B173" s="65">
        <v>150000</v>
      </c>
      <c r="C173" s="78">
        <v>150000</v>
      </c>
      <c r="D173" s="82">
        <v>138000</v>
      </c>
      <c r="E173" s="66">
        <f t="shared" si="10"/>
        <v>92</v>
      </c>
    </row>
    <row r="174" spans="1:5" ht="24.75" customHeight="1">
      <c r="A174" s="79" t="s">
        <v>1078</v>
      </c>
      <c r="B174" s="68">
        <f>SUM(B173:B173)</f>
        <v>150000</v>
      </c>
      <c r="C174" s="80">
        <f>SUM(C173:C173)</f>
        <v>150000</v>
      </c>
      <c r="D174" s="80">
        <f>SUM(D173:D173)</f>
        <v>138000</v>
      </c>
      <c r="E174" s="69">
        <f t="shared" si="10"/>
        <v>92</v>
      </c>
    </row>
    <row r="175" spans="1:5" ht="24.75" customHeight="1">
      <c r="A175" s="74" t="s">
        <v>378</v>
      </c>
      <c r="B175" s="65">
        <v>385580000</v>
      </c>
      <c r="C175" s="78">
        <v>307103272</v>
      </c>
      <c r="D175" s="78">
        <v>258287900</v>
      </c>
      <c r="E175" s="66">
        <f t="shared" si="10"/>
        <v>84.1045744377481</v>
      </c>
    </row>
    <row r="176" spans="1:5" ht="24.75" customHeight="1">
      <c r="A176" s="79" t="s">
        <v>1079</v>
      </c>
      <c r="B176" s="68">
        <f>SUM(B175)</f>
        <v>385580000</v>
      </c>
      <c r="C176" s="80">
        <f>SUM(C175)</f>
        <v>307103272</v>
      </c>
      <c r="D176" s="80">
        <f>SUM(D175)</f>
        <v>258287900</v>
      </c>
      <c r="E176" s="69">
        <f t="shared" si="10"/>
        <v>84.1045744377481</v>
      </c>
    </row>
    <row r="177" spans="1:5" ht="45.75" customHeight="1">
      <c r="A177" s="54" t="s">
        <v>379</v>
      </c>
      <c r="B177" s="65">
        <v>0</v>
      </c>
      <c r="C177" s="82">
        <v>13053056.1</v>
      </c>
      <c r="D177" s="82">
        <v>13053056.1</v>
      </c>
      <c r="E177" s="84">
        <f t="shared" si="10"/>
        <v>100</v>
      </c>
    </row>
    <row r="178" spans="1:5" ht="24.75" customHeight="1">
      <c r="A178" s="79" t="s">
        <v>1080</v>
      </c>
      <c r="B178" s="68">
        <f>SUM(B177)</f>
        <v>0</v>
      </c>
      <c r="C178" s="80">
        <f>SUM(C177)</f>
        <v>13053056.1</v>
      </c>
      <c r="D178" s="80">
        <f>SUM(D177)</f>
        <v>13053056.1</v>
      </c>
      <c r="E178" s="69">
        <f t="shared" si="10"/>
        <v>100</v>
      </c>
    </row>
    <row r="179" spans="1:5" ht="13.5" customHeight="1">
      <c r="A179" s="54"/>
      <c r="B179" s="65"/>
      <c r="C179" s="78"/>
      <c r="D179" s="78"/>
      <c r="E179" s="66"/>
    </row>
    <row r="180" spans="1:5" ht="24.75" customHeight="1">
      <c r="A180" s="88" t="s">
        <v>1081</v>
      </c>
      <c r="B180" s="72">
        <f>B172+B174+B176+B178</f>
        <v>458855000</v>
      </c>
      <c r="C180" s="72">
        <f>C172+C174+C176+C178</f>
        <v>611111030.7900001</v>
      </c>
      <c r="D180" s="72">
        <f>D172+D174+D176+D178</f>
        <v>562283658.7900001</v>
      </c>
      <c r="E180" s="73">
        <f>D180/C180*100</f>
        <v>92.01006534984657</v>
      </c>
    </row>
    <row r="181" spans="1:5" ht="13.5" customHeight="1">
      <c r="A181" s="89"/>
      <c r="B181" s="90"/>
      <c r="C181" s="91"/>
      <c r="D181" s="91"/>
      <c r="E181" s="92"/>
    </row>
    <row r="182" spans="1:5" ht="24.75" customHeight="1">
      <c r="A182" s="93" t="s">
        <v>1082</v>
      </c>
      <c r="B182" s="94">
        <v>267993000</v>
      </c>
      <c r="C182" s="95">
        <v>69263984.45</v>
      </c>
      <c r="D182" s="95">
        <v>0</v>
      </c>
      <c r="E182" s="96">
        <f>D182/C182*100</f>
        <v>0</v>
      </c>
    </row>
    <row r="183" spans="1:5" ht="12" customHeight="1">
      <c r="A183" s="89"/>
      <c r="B183" s="90"/>
      <c r="C183" s="91"/>
      <c r="D183" s="91"/>
      <c r="E183" s="92"/>
    </row>
    <row r="184" spans="1:8" ht="24.75" customHeight="1">
      <c r="A184" s="60" t="s">
        <v>1000</v>
      </c>
      <c r="B184" s="97">
        <f>B26+B80+B84+B180+B182</f>
        <v>2172861000</v>
      </c>
      <c r="C184" s="98">
        <f>C26+C80+C84+C180+C182</f>
        <v>2182537248.1099997</v>
      </c>
      <c r="D184" s="98">
        <f>D26+D80+D84+D180+D182</f>
        <v>2106462491.8700004</v>
      </c>
      <c r="E184" s="99">
        <f>D184/C184*100</f>
        <v>96.51438909893166</v>
      </c>
      <c r="H184" t="s">
        <v>1071</v>
      </c>
    </row>
    <row r="186" ht="12.75" hidden="1">
      <c r="A186" s="100" t="s">
        <v>1072</v>
      </c>
    </row>
    <row r="187" ht="12.75" hidden="1">
      <c r="A187" s="101" t="s">
        <v>1073</v>
      </c>
    </row>
    <row r="188" spans="1:4" ht="12.75" hidden="1">
      <c r="A188" s="100"/>
      <c r="C188" s="102"/>
      <c r="D188" s="103">
        <f>C184/100*100</f>
        <v>2182537248.1099997</v>
      </c>
    </row>
    <row r="189" spans="1:4" ht="12.75" hidden="1">
      <c r="A189" s="100"/>
      <c r="C189" s="102"/>
      <c r="D189" s="103">
        <f>D184-D188</f>
        <v>-76074756.2399993</v>
      </c>
    </row>
    <row r="190" spans="3:4" ht="12.75">
      <c r="C190" s="103"/>
      <c r="D190" s="102"/>
    </row>
    <row r="191" spans="3:4" ht="12.75">
      <c r="C191" s="103"/>
      <c r="D191" s="103"/>
    </row>
    <row r="192" ht="12.75">
      <c r="D192" s="103"/>
    </row>
    <row r="193" ht="12.75">
      <c r="D193" s="103"/>
    </row>
    <row r="194" spans="1:4" ht="12.75">
      <c r="A194" s="104"/>
      <c r="D194" s="103"/>
    </row>
    <row r="195" ht="12.75">
      <c r="D195" s="103"/>
    </row>
    <row r="196" ht="12.75">
      <c r="D196" s="102"/>
    </row>
    <row r="197" ht="12.75">
      <c r="D197" s="102"/>
    </row>
  </sheetData>
  <sheetProtection/>
  <printOptions horizontalCentered="1"/>
  <pageMargins left="0.2" right="0.26" top="0.43" bottom="0.37" header="0.18" footer="0.17"/>
  <pageSetup firstPageNumber="2" useFirstPageNumber="1" horizontalDpi="300" verticalDpi="300" orientation="landscape" pageOrder="overThenDown" paperSize="9" r:id="rId1"/>
  <headerFooter alignWithMargins="0">
    <oddHeader>&amp;Lv Kč&amp;C&amp;"Arial,Tučné"&amp;12Plnění příjmů za leden - prosinec  2014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109"/>
  <sheetViews>
    <sheetView zoomScaleSheetLayoutView="100" zoomScalePageLayoutView="0" workbookViewId="0" topLeftCell="A85">
      <selection activeCell="I73" sqref="I73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48.0039062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28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320</v>
      </c>
      <c r="B3" s="194"/>
      <c r="C3" s="194"/>
      <c r="D3" s="194"/>
      <c r="E3" s="194"/>
      <c r="F3" s="194"/>
      <c r="G3" s="194"/>
      <c r="H3" s="194"/>
    </row>
    <row r="4" spans="1:8" ht="15" customHeight="1">
      <c r="A4" s="4" t="s">
        <v>317</v>
      </c>
      <c r="B4" s="191" t="s">
        <v>29</v>
      </c>
      <c r="C4" s="191"/>
      <c r="D4" s="5">
        <v>320</v>
      </c>
      <c r="E4" s="5">
        <v>320</v>
      </c>
      <c r="F4" s="6">
        <v>218.32</v>
      </c>
      <c r="G4" s="7">
        <v>0.68225</v>
      </c>
      <c r="H4" s="12" t="s">
        <v>30</v>
      </c>
    </row>
    <row r="5" spans="1:8" ht="15" customHeight="1">
      <c r="A5" s="4" t="s">
        <v>317</v>
      </c>
      <c r="B5" s="191" t="s">
        <v>31</v>
      </c>
      <c r="C5" s="191"/>
      <c r="D5" s="5">
        <v>3900</v>
      </c>
      <c r="E5" s="5">
        <v>2900</v>
      </c>
      <c r="F5" s="6">
        <v>2641.984</v>
      </c>
      <c r="G5" s="7">
        <v>0.91103</v>
      </c>
      <c r="H5" s="12" t="s">
        <v>32</v>
      </c>
    </row>
    <row r="6" spans="1:8" ht="21.75" customHeight="1">
      <c r="A6" s="4" t="s">
        <v>317</v>
      </c>
      <c r="B6" s="191" t="s">
        <v>33</v>
      </c>
      <c r="C6" s="191"/>
      <c r="D6" s="5">
        <v>6620</v>
      </c>
      <c r="E6" s="5">
        <v>6714.76</v>
      </c>
      <c r="F6" s="6">
        <v>6461.501</v>
      </c>
      <c r="G6" s="7">
        <v>0.96228</v>
      </c>
      <c r="H6" s="12" t="s">
        <v>34</v>
      </c>
    </row>
    <row r="7" spans="1:8" ht="30.75" customHeight="1">
      <c r="A7" s="4" t="s">
        <v>317</v>
      </c>
      <c r="B7" s="191" t="s">
        <v>35</v>
      </c>
      <c r="C7" s="191"/>
      <c r="D7" s="5">
        <v>1462</v>
      </c>
      <c r="E7" s="5">
        <v>1462</v>
      </c>
      <c r="F7" s="6">
        <v>1275.258</v>
      </c>
      <c r="G7" s="7">
        <v>0.87227</v>
      </c>
      <c r="H7" s="12" t="s">
        <v>36</v>
      </c>
    </row>
    <row r="8" spans="1:8" ht="21.75" customHeight="1">
      <c r="A8" s="4" t="s">
        <v>317</v>
      </c>
      <c r="B8" s="191" t="s">
        <v>37</v>
      </c>
      <c r="C8" s="191"/>
      <c r="D8" s="5">
        <v>878</v>
      </c>
      <c r="E8" s="5">
        <v>788</v>
      </c>
      <c r="F8" s="6">
        <v>736.854</v>
      </c>
      <c r="G8" s="7">
        <v>0.93509</v>
      </c>
      <c r="H8" s="12" t="s">
        <v>38</v>
      </c>
    </row>
    <row r="9" spans="1:8" ht="15" customHeight="1">
      <c r="A9" s="4" t="s">
        <v>317</v>
      </c>
      <c r="B9" s="191" t="s">
        <v>39</v>
      </c>
      <c r="C9" s="191"/>
      <c r="D9" s="5">
        <v>24</v>
      </c>
      <c r="E9" s="5">
        <v>24</v>
      </c>
      <c r="F9" s="6">
        <v>0</v>
      </c>
      <c r="G9" s="7">
        <v>0</v>
      </c>
      <c r="H9" s="12" t="s">
        <v>40</v>
      </c>
    </row>
    <row r="10" spans="1:8" ht="15" customHeight="1">
      <c r="A10" s="4" t="s">
        <v>317</v>
      </c>
      <c r="B10" s="191" t="s">
        <v>41</v>
      </c>
      <c r="C10" s="191"/>
      <c r="D10" s="5">
        <v>12</v>
      </c>
      <c r="E10" s="5">
        <v>12</v>
      </c>
      <c r="F10" s="6">
        <v>0</v>
      </c>
      <c r="G10" s="7">
        <v>0</v>
      </c>
      <c r="H10" s="12" t="s">
        <v>907</v>
      </c>
    </row>
    <row r="11" spans="1:8" ht="15" customHeight="1">
      <c r="A11" s="195" t="s">
        <v>322</v>
      </c>
      <c r="B11" s="195"/>
      <c r="C11" s="195"/>
      <c r="D11" s="5">
        <v>13216</v>
      </c>
      <c r="E11" s="5">
        <v>12220.76</v>
      </c>
      <c r="F11" s="6">
        <v>11333.917</v>
      </c>
      <c r="G11" s="7">
        <v>0.92743</v>
      </c>
      <c r="H11" s="13" t="s">
        <v>317</v>
      </c>
    </row>
    <row r="12" spans="1:8" ht="15" customHeight="1">
      <c r="A12" s="194" t="s">
        <v>323</v>
      </c>
      <c r="B12" s="194"/>
      <c r="C12" s="194"/>
      <c r="D12" s="194"/>
      <c r="E12" s="194"/>
      <c r="F12" s="194"/>
      <c r="G12" s="194"/>
      <c r="H12" s="194"/>
    </row>
    <row r="13" spans="1:8" ht="21" customHeight="1">
      <c r="A13" s="4" t="s">
        <v>317</v>
      </c>
      <c r="B13" s="191" t="s">
        <v>42</v>
      </c>
      <c r="C13" s="191"/>
      <c r="D13" s="5">
        <v>0</v>
      </c>
      <c r="E13" s="5">
        <v>164.092</v>
      </c>
      <c r="F13" s="6">
        <v>166.92</v>
      </c>
      <c r="G13" s="7">
        <v>1.0172</v>
      </c>
      <c r="H13" s="12" t="s">
        <v>696</v>
      </c>
    </row>
    <row r="14" spans="1:8" ht="15" customHeight="1">
      <c r="A14" s="4"/>
      <c r="B14" s="191" t="s">
        <v>31</v>
      </c>
      <c r="C14" s="191"/>
      <c r="D14" s="5">
        <v>0</v>
      </c>
      <c r="E14" s="5">
        <v>86.4</v>
      </c>
      <c r="F14" s="6">
        <v>84.33</v>
      </c>
      <c r="G14" s="7">
        <v>0.97604</v>
      </c>
      <c r="H14" s="12" t="s">
        <v>971</v>
      </c>
    </row>
    <row r="15" spans="1:8" ht="30" customHeight="1">
      <c r="A15" s="4"/>
      <c r="B15" s="191" t="s">
        <v>35</v>
      </c>
      <c r="C15" s="191"/>
      <c r="D15" s="5">
        <v>0</v>
      </c>
      <c r="E15" s="5">
        <v>62.211</v>
      </c>
      <c r="F15" s="6">
        <v>62.814</v>
      </c>
      <c r="G15" s="7">
        <v>1.0097</v>
      </c>
      <c r="H15" s="12" t="s">
        <v>972</v>
      </c>
    </row>
    <row r="16" spans="1:8" ht="21" customHeight="1">
      <c r="A16" s="4"/>
      <c r="B16" s="191" t="s">
        <v>37</v>
      </c>
      <c r="C16" s="191"/>
      <c r="D16" s="5">
        <v>0</v>
      </c>
      <c r="E16" s="5">
        <v>22.396</v>
      </c>
      <c r="F16" s="6">
        <v>22.696</v>
      </c>
      <c r="G16" s="7">
        <v>1.0134</v>
      </c>
      <c r="H16" s="12" t="s">
        <v>696</v>
      </c>
    </row>
    <row r="17" spans="1:8" ht="15" customHeight="1">
      <c r="A17" s="4" t="s">
        <v>317</v>
      </c>
      <c r="B17" s="191" t="s">
        <v>31</v>
      </c>
      <c r="C17" s="191"/>
      <c r="D17" s="5">
        <v>0</v>
      </c>
      <c r="E17" s="5">
        <v>0</v>
      </c>
      <c r="F17" s="6">
        <v>370.411</v>
      </c>
      <c r="G17" s="7">
        <v>0</v>
      </c>
      <c r="H17" s="12" t="s">
        <v>973</v>
      </c>
    </row>
    <row r="18" spans="1:8" ht="32.25" customHeight="1">
      <c r="A18" s="4"/>
      <c r="B18" s="191" t="s">
        <v>35</v>
      </c>
      <c r="C18" s="191"/>
      <c r="D18" s="5">
        <v>0</v>
      </c>
      <c r="E18" s="5">
        <v>0</v>
      </c>
      <c r="F18" s="6">
        <v>92.606</v>
      </c>
      <c r="G18" s="7">
        <v>0</v>
      </c>
      <c r="H18" s="12" t="s">
        <v>973</v>
      </c>
    </row>
    <row r="19" spans="1:8" ht="20.25" customHeight="1">
      <c r="A19" s="4"/>
      <c r="B19" s="191" t="s">
        <v>37</v>
      </c>
      <c r="C19" s="191"/>
      <c r="D19" s="5">
        <v>0</v>
      </c>
      <c r="E19" s="5">
        <v>0</v>
      </c>
      <c r="F19" s="6">
        <v>33.335</v>
      </c>
      <c r="G19" s="7">
        <v>0</v>
      </c>
      <c r="H19" s="12" t="s">
        <v>973</v>
      </c>
    </row>
    <row r="20" spans="1:8" ht="15" customHeight="1">
      <c r="A20" s="4" t="s">
        <v>317</v>
      </c>
      <c r="B20" s="191" t="s">
        <v>31</v>
      </c>
      <c r="C20" s="191"/>
      <c r="D20" s="5">
        <v>0</v>
      </c>
      <c r="E20" s="5">
        <v>0</v>
      </c>
      <c r="F20" s="6">
        <v>18</v>
      </c>
      <c r="G20" s="7">
        <v>0</v>
      </c>
      <c r="H20" s="12" t="s">
        <v>974</v>
      </c>
    </row>
    <row r="21" spans="1:8" ht="33" customHeight="1">
      <c r="A21" s="4"/>
      <c r="B21" s="191" t="s">
        <v>35</v>
      </c>
      <c r="C21" s="191"/>
      <c r="D21" s="5">
        <v>0</v>
      </c>
      <c r="E21" s="5">
        <v>0</v>
      </c>
      <c r="F21" s="6">
        <v>4.5</v>
      </c>
      <c r="G21" s="7">
        <v>0</v>
      </c>
      <c r="H21" s="12" t="s">
        <v>974</v>
      </c>
    </row>
    <row r="22" spans="1:8" ht="21.75" customHeight="1">
      <c r="A22" s="4"/>
      <c r="B22" s="191" t="s">
        <v>37</v>
      </c>
      <c r="C22" s="191"/>
      <c r="D22" s="5">
        <v>0</v>
      </c>
      <c r="E22" s="5">
        <v>0</v>
      </c>
      <c r="F22" s="6">
        <v>7.078</v>
      </c>
      <c r="G22" s="7">
        <v>0</v>
      </c>
      <c r="H22" s="12" t="s">
        <v>974</v>
      </c>
    </row>
    <row r="23" spans="1:8" ht="15" customHeight="1">
      <c r="A23" s="4" t="s">
        <v>317</v>
      </c>
      <c r="B23" s="191" t="s">
        <v>31</v>
      </c>
      <c r="C23" s="191"/>
      <c r="D23" s="5">
        <v>0</v>
      </c>
      <c r="E23" s="5">
        <v>0</v>
      </c>
      <c r="F23" s="6">
        <v>861.929</v>
      </c>
      <c r="G23" s="7">
        <v>0</v>
      </c>
      <c r="H23" s="12" t="s">
        <v>975</v>
      </c>
    </row>
    <row r="24" spans="1:8" ht="30.75" customHeight="1">
      <c r="A24" s="4" t="s">
        <v>317</v>
      </c>
      <c r="B24" s="191" t="s">
        <v>35</v>
      </c>
      <c r="C24" s="191"/>
      <c r="D24" s="5">
        <v>0</v>
      </c>
      <c r="E24" s="5">
        <v>0</v>
      </c>
      <c r="F24" s="6">
        <v>100.606</v>
      </c>
      <c r="G24" s="7">
        <v>0</v>
      </c>
      <c r="H24" s="12" t="s">
        <v>975</v>
      </c>
    </row>
    <row r="25" spans="1:8" ht="22.5" customHeight="1">
      <c r="A25" s="4"/>
      <c r="B25" s="191" t="s">
        <v>37</v>
      </c>
      <c r="C25" s="191"/>
      <c r="D25" s="5">
        <v>0</v>
      </c>
      <c r="E25" s="5">
        <v>0</v>
      </c>
      <c r="F25" s="6">
        <v>35.134</v>
      </c>
      <c r="G25" s="7">
        <v>0</v>
      </c>
      <c r="H25" s="12" t="s">
        <v>975</v>
      </c>
    </row>
    <row r="26" spans="1:8" ht="15" customHeight="1">
      <c r="A26" s="4"/>
      <c r="B26" s="191" t="s">
        <v>41</v>
      </c>
      <c r="C26" s="191"/>
      <c r="D26" s="5">
        <v>0</v>
      </c>
      <c r="E26" s="5">
        <v>0</v>
      </c>
      <c r="F26" s="6">
        <v>1.664</v>
      </c>
      <c r="G26" s="7">
        <v>0</v>
      </c>
      <c r="H26" s="12" t="s">
        <v>975</v>
      </c>
    </row>
    <row r="27" spans="1:8" ht="21.75" customHeight="1">
      <c r="A27" s="4" t="s">
        <v>317</v>
      </c>
      <c r="B27" s="191" t="s">
        <v>42</v>
      </c>
      <c r="C27" s="191"/>
      <c r="D27" s="5">
        <v>0</v>
      </c>
      <c r="E27" s="5">
        <v>0</v>
      </c>
      <c r="F27" s="6">
        <v>1982.073</v>
      </c>
      <c r="G27" s="7">
        <v>0</v>
      </c>
      <c r="H27" s="12" t="s">
        <v>976</v>
      </c>
    </row>
    <row r="28" spans="1:8" ht="30.75" customHeight="1">
      <c r="A28" s="4"/>
      <c r="B28" s="191" t="s">
        <v>35</v>
      </c>
      <c r="C28" s="191"/>
      <c r="D28" s="5">
        <v>0</v>
      </c>
      <c r="E28" s="5">
        <v>0</v>
      </c>
      <c r="F28" s="6">
        <v>496.301</v>
      </c>
      <c r="G28" s="7">
        <v>0</v>
      </c>
      <c r="H28" s="12" t="s">
        <v>976</v>
      </c>
    </row>
    <row r="29" spans="1:8" ht="22.5" customHeight="1">
      <c r="A29" s="4"/>
      <c r="B29" s="191" t="s">
        <v>37</v>
      </c>
      <c r="C29" s="191"/>
      <c r="D29" s="5">
        <v>0</v>
      </c>
      <c r="E29" s="5">
        <v>0</v>
      </c>
      <c r="F29" s="6">
        <v>178.646</v>
      </c>
      <c r="G29" s="7">
        <v>0</v>
      </c>
      <c r="H29" s="12" t="s">
        <v>976</v>
      </c>
    </row>
    <row r="30" spans="1:8" ht="15" customHeight="1">
      <c r="A30" s="4"/>
      <c r="B30" s="191" t="s">
        <v>39</v>
      </c>
      <c r="C30" s="191"/>
      <c r="D30" s="5">
        <v>0</v>
      </c>
      <c r="E30" s="5">
        <v>0</v>
      </c>
      <c r="F30" s="6">
        <v>7.387</v>
      </c>
      <c r="G30" s="7">
        <v>0</v>
      </c>
      <c r="H30" s="12" t="s">
        <v>976</v>
      </c>
    </row>
    <row r="31" spans="1:8" ht="21.75" customHeight="1">
      <c r="A31" s="4" t="s">
        <v>317</v>
      </c>
      <c r="B31" s="191" t="s">
        <v>42</v>
      </c>
      <c r="C31" s="191"/>
      <c r="D31" s="5">
        <v>0</v>
      </c>
      <c r="E31" s="5">
        <v>0</v>
      </c>
      <c r="F31" s="6">
        <v>1563.035</v>
      </c>
      <c r="G31" s="7">
        <v>0</v>
      </c>
      <c r="H31" s="12" t="s">
        <v>977</v>
      </c>
    </row>
    <row r="32" spans="1:8" ht="31.5" customHeight="1">
      <c r="A32" s="4"/>
      <c r="B32" s="191" t="s">
        <v>35</v>
      </c>
      <c r="C32" s="191"/>
      <c r="D32" s="5">
        <v>0</v>
      </c>
      <c r="E32" s="5">
        <v>0</v>
      </c>
      <c r="F32" s="6">
        <v>390.758</v>
      </c>
      <c r="G32" s="7">
        <v>0</v>
      </c>
      <c r="H32" s="12" t="s">
        <v>977</v>
      </c>
    </row>
    <row r="33" spans="1:8" ht="21.75" customHeight="1">
      <c r="A33" s="4"/>
      <c r="B33" s="191" t="s">
        <v>37</v>
      </c>
      <c r="C33" s="191"/>
      <c r="D33" s="5">
        <v>0</v>
      </c>
      <c r="E33" s="5">
        <v>0</v>
      </c>
      <c r="F33" s="6">
        <v>140.673</v>
      </c>
      <c r="G33" s="7">
        <v>0</v>
      </c>
      <c r="H33" s="12" t="s">
        <v>977</v>
      </c>
    </row>
    <row r="34" spans="1:8" ht="15" customHeight="1">
      <c r="A34" s="4"/>
      <c r="B34" s="191" t="s">
        <v>39</v>
      </c>
      <c r="C34" s="191"/>
      <c r="D34" s="5">
        <v>0</v>
      </c>
      <c r="E34" s="5">
        <v>0</v>
      </c>
      <c r="F34" s="6">
        <v>6.564</v>
      </c>
      <c r="G34" s="7">
        <v>0</v>
      </c>
      <c r="H34" s="12" t="s">
        <v>977</v>
      </c>
    </row>
    <row r="35" spans="1:8" ht="21.75" customHeight="1">
      <c r="A35" s="4" t="s">
        <v>317</v>
      </c>
      <c r="B35" s="191" t="s">
        <v>42</v>
      </c>
      <c r="C35" s="191"/>
      <c r="D35" s="5">
        <v>0</v>
      </c>
      <c r="E35" s="5">
        <v>0</v>
      </c>
      <c r="F35" s="6">
        <v>160.373</v>
      </c>
      <c r="G35" s="7">
        <v>0</v>
      </c>
      <c r="H35" s="12" t="s">
        <v>978</v>
      </c>
    </row>
    <row r="36" spans="1:8" ht="32.25" customHeight="1">
      <c r="A36" s="4"/>
      <c r="B36" s="191" t="s">
        <v>35</v>
      </c>
      <c r="C36" s="191"/>
      <c r="D36" s="5">
        <v>0</v>
      </c>
      <c r="E36" s="5">
        <v>0</v>
      </c>
      <c r="F36" s="6">
        <v>40.068</v>
      </c>
      <c r="G36" s="7">
        <v>0</v>
      </c>
      <c r="H36" s="12" t="s">
        <v>978</v>
      </c>
    </row>
    <row r="37" spans="1:8" ht="21.75" customHeight="1">
      <c r="A37" s="4"/>
      <c r="B37" s="191" t="s">
        <v>37</v>
      </c>
      <c r="C37" s="191"/>
      <c r="D37" s="5">
        <v>0</v>
      </c>
      <c r="E37" s="5">
        <v>0</v>
      </c>
      <c r="F37" s="6">
        <v>14.425</v>
      </c>
      <c r="G37" s="7">
        <v>0</v>
      </c>
      <c r="H37" s="12" t="s">
        <v>978</v>
      </c>
    </row>
    <row r="38" spans="1:8" ht="22.5" customHeight="1">
      <c r="A38" s="4" t="s">
        <v>317</v>
      </c>
      <c r="B38" s="191" t="s">
        <v>42</v>
      </c>
      <c r="C38" s="191"/>
      <c r="D38" s="5">
        <v>0</v>
      </c>
      <c r="E38" s="5">
        <v>63.0231</v>
      </c>
      <c r="F38" s="6">
        <v>210.6721</v>
      </c>
      <c r="G38" s="7">
        <v>3.3428</v>
      </c>
      <c r="H38" s="12" t="s">
        <v>979</v>
      </c>
    </row>
    <row r="39" spans="1:8" ht="33.75" customHeight="1">
      <c r="A39" s="4"/>
      <c r="B39" s="191" t="s">
        <v>35</v>
      </c>
      <c r="C39" s="191"/>
      <c r="D39" s="5">
        <v>0</v>
      </c>
      <c r="E39" s="5">
        <v>15.7563</v>
      </c>
      <c r="F39" s="6">
        <v>51.0664</v>
      </c>
      <c r="G39" s="7">
        <v>3.241</v>
      </c>
      <c r="H39" s="12" t="s">
        <v>979</v>
      </c>
    </row>
    <row r="40" spans="1:8" ht="22.5" customHeight="1">
      <c r="A40" s="4"/>
      <c r="B40" s="191" t="s">
        <v>37</v>
      </c>
      <c r="C40" s="191"/>
      <c r="D40" s="5">
        <v>0</v>
      </c>
      <c r="E40" s="5">
        <v>5.6728</v>
      </c>
      <c r="F40" s="6">
        <v>18.3842</v>
      </c>
      <c r="G40" s="7">
        <v>3.2408</v>
      </c>
      <c r="H40" s="12" t="s">
        <v>979</v>
      </c>
    </row>
    <row r="41" spans="1:8" ht="15" customHeight="1">
      <c r="A41" s="4" t="s">
        <v>317</v>
      </c>
      <c r="B41" s="191" t="s">
        <v>31</v>
      </c>
      <c r="C41" s="191"/>
      <c r="D41" s="5">
        <v>0</v>
      </c>
      <c r="E41" s="5">
        <v>124.75</v>
      </c>
      <c r="F41" s="6">
        <v>125</v>
      </c>
      <c r="G41" s="7">
        <v>1</v>
      </c>
      <c r="H41" s="12" t="s">
        <v>980</v>
      </c>
    </row>
    <row r="42" spans="1:8" ht="22.5" customHeight="1">
      <c r="A42" s="4" t="s">
        <v>317</v>
      </c>
      <c r="B42" s="191" t="s">
        <v>42</v>
      </c>
      <c r="C42" s="191"/>
      <c r="D42" s="5">
        <v>0</v>
      </c>
      <c r="E42" s="5">
        <v>0</v>
      </c>
      <c r="F42" s="6">
        <v>350.213</v>
      </c>
      <c r="G42" s="7">
        <v>0</v>
      </c>
      <c r="H42" s="12" t="s">
        <v>981</v>
      </c>
    </row>
    <row r="43" spans="1:8" ht="31.5" customHeight="1">
      <c r="A43" s="4"/>
      <c r="B43" s="191" t="s">
        <v>35</v>
      </c>
      <c r="C43" s="191"/>
      <c r="D43" s="5">
        <v>0</v>
      </c>
      <c r="E43" s="5">
        <v>0</v>
      </c>
      <c r="F43" s="6">
        <v>87.79</v>
      </c>
      <c r="G43" s="7">
        <v>0</v>
      </c>
      <c r="H43" s="12" t="s">
        <v>982</v>
      </c>
    </row>
    <row r="44" spans="1:8" ht="22.5" customHeight="1">
      <c r="A44" s="4"/>
      <c r="B44" s="191" t="s">
        <v>37</v>
      </c>
      <c r="C44" s="191"/>
      <c r="D44" s="5">
        <v>0</v>
      </c>
      <c r="E44" s="5">
        <v>0</v>
      </c>
      <c r="F44" s="6">
        <v>31.598</v>
      </c>
      <c r="G44" s="7">
        <v>0</v>
      </c>
      <c r="H44" s="12" t="s">
        <v>983</v>
      </c>
    </row>
    <row r="45" spans="1:8" ht="15" customHeight="1">
      <c r="A45" s="4"/>
      <c r="B45" s="191" t="s">
        <v>39</v>
      </c>
      <c r="C45" s="191"/>
      <c r="D45" s="5">
        <v>0</v>
      </c>
      <c r="E45" s="5">
        <v>0</v>
      </c>
      <c r="F45" s="6">
        <v>1.07</v>
      </c>
      <c r="G45" s="7">
        <v>0</v>
      </c>
      <c r="H45" s="12" t="s">
        <v>984</v>
      </c>
    </row>
    <row r="46" spans="1:8" ht="15" customHeight="1">
      <c r="A46" s="195" t="s">
        <v>324</v>
      </c>
      <c r="B46" s="195"/>
      <c r="C46" s="195"/>
      <c r="D46" s="5">
        <v>0</v>
      </c>
      <c r="E46" s="5">
        <v>544.3012</v>
      </c>
      <c r="F46" s="6">
        <v>7717.8697</v>
      </c>
      <c r="G46" s="7">
        <v>14.179</v>
      </c>
      <c r="H46" s="13" t="s">
        <v>317</v>
      </c>
    </row>
    <row r="47" spans="1:8" ht="15" customHeight="1">
      <c r="A47" s="194" t="s">
        <v>985</v>
      </c>
      <c r="B47" s="194"/>
      <c r="C47" s="194"/>
      <c r="D47" s="194"/>
      <c r="E47" s="194"/>
      <c r="F47" s="194"/>
      <c r="G47" s="194"/>
      <c r="H47" s="194"/>
    </row>
    <row r="48" spans="1:8" ht="23.25" customHeight="1">
      <c r="A48" s="4" t="s">
        <v>317</v>
      </c>
      <c r="B48" s="191" t="s">
        <v>42</v>
      </c>
      <c r="C48" s="191"/>
      <c r="D48" s="5">
        <v>0</v>
      </c>
      <c r="E48" s="5">
        <v>1000.1064</v>
      </c>
      <c r="F48" s="6">
        <v>937.9087</v>
      </c>
      <c r="G48" s="7">
        <v>0.93781</v>
      </c>
      <c r="H48" s="12" t="s">
        <v>986</v>
      </c>
    </row>
    <row r="49" spans="1:8" ht="30.75" customHeight="1">
      <c r="A49" s="4" t="s">
        <v>317</v>
      </c>
      <c r="B49" s="191" t="s">
        <v>35</v>
      </c>
      <c r="C49" s="191"/>
      <c r="D49" s="5">
        <v>0</v>
      </c>
      <c r="E49" s="5">
        <v>250.02681</v>
      </c>
      <c r="F49" s="6">
        <v>224.3694</v>
      </c>
      <c r="G49" s="7">
        <v>0.89738</v>
      </c>
      <c r="H49" s="12" t="s">
        <v>986</v>
      </c>
    </row>
    <row r="50" spans="1:8" ht="21" customHeight="1">
      <c r="A50" s="4" t="s">
        <v>317</v>
      </c>
      <c r="B50" s="191" t="s">
        <v>37</v>
      </c>
      <c r="C50" s="191"/>
      <c r="D50" s="5">
        <v>0</v>
      </c>
      <c r="E50" s="5">
        <v>90.0093</v>
      </c>
      <c r="F50" s="6">
        <v>94.52935</v>
      </c>
      <c r="G50" s="7">
        <v>1.0502</v>
      </c>
      <c r="H50" s="12" t="s">
        <v>986</v>
      </c>
    </row>
    <row r="51" spans="1:8" ht="19.5" customHeight="1">
      <c r="A51" s="4" t="s">
        <v>317</v>
      </c>
      <c r="B51" s="191" t="s">
        <v>42</v>
      </c>
      <c r="C51" s="191"/>
      <c r="D51" s="5">
        <v>0</v>
      </c>
      <c r="E51" s="5">
        <v>176.4882</v>
      </c>
      <c r="F51" s="6">
        <v>165.5133</v>
      </c>
      <c r="G51" s="7">
        <v>0.93782</v>
      </c>
      <c r="H51" s="12" t="s">
        <v>986</v>
      </c>
    </row>
    <row r="52" spans="1:8" ht="31.5" customHeight="1">
      <c r="A52" s="4" t="s">
        <v>317</v>
      </c>
      <c r="B52" s="191" t="s">
        <v>35</v>
      </c>
      <c r="C52" s="191"/>
      <c r="D52" s="5">
        <v>0</v>
      </c>
      <c r="E52" s="5">
        <v>44.12373</v>
      </c>
      <c r="F52" s="6">
        <v>39.5946</v>
      </c>
      <c r="G52" s="7">
        <v>0.89735</v>
      </c>
      <c r="H52" s="12" t="s">
        <v>986</v>
      </c>
    </row>
    <row r="53" spans="1:8" ht="21.75" customHeight="1">
      <c r="A53" s="4" t="s">
        <v>317</v>
      </c>
      <c r="B53" s="191" t="s">
        <v>37</v>
      </c>
      <c r="C53" s="191"/>
      <c r="D53" s="5">
        <v>0</v>
      </c>
      <c r="E53" s="5">
        <v>15.88381</v>
      </c>
      <c r="F53" s="6">
        <v>16.68165</v>
      </c>
      <c r="G53" s="7">
        <v>1.0502</v>
      </c>
      <c r="H53" s="12" t="s">
        <v>986</v>
      </c>
    </row>
    <row r="54" spans="1:8" ht="15" customHeight="1">
      <c r="A54" s="195" t="s">
        <v>987</v>
      </c>
      <c r="B54" s="195"/>
      <c r="C54" s="195"/>
      <c r="D54" s="5">
        <v>0</v>
      </c>
      <c r="E54" s="5">
        <v>1576.63825</v>
      </c>
      <c r="F54" s="6">
        <v>1478.597</v>
      </c>
      <c r="G54" s="7">
        <v>0.93782</v>
      </c>
      <c r="H54" s="13" t="s">
        <v>317</v>
      </c>
    </row>
    <row r="55" spans="1:8" ht="15" customHeight="1">
      <c r="A55" s="194" t="s">
        <v>583</v>
      </c>
      <c r="B55" s="194"/>
      <c r="C55" s="194"/>
      <c r="D55" s="194"/>
      <c r="E55" s="194"/>
      <c r="F55" s="194"/>
      <c r="G55" s="194"/>
      <c r="H55" s="194"/>
    </row>
    <row r="56" spans="1:8" ht="15" customHeight="1">
      <c r="A56" s="4" t="s">
        <v>317</v>
      </c>
      <c r="B56" s="191" t="s">
        <v>31</v>
      </c>
      <c r="C56" s="191"/>
      <c r="D56" s="5">
        <v>0</v>
      </c>
      <c r="E56" s="5">
        <v>0</v>
      </c>
      <c r="F56" s="6">
        <v>172.72</v>
      </c>
      <c r="G56" s="7">
        <v>0</v>
      </c>
      <c r="H56" s="12" t="s">
        <v>584</v>
      </c>
    </row>
    <row r="57" spans="1:8" ht="33.75" customHeight="1">
      <c r="A57" s="4" t="s">
        <v>317</v>
      </c>
      <c r="B57" s="191" t="s">
        <v>35</v>
      </c>
      <c r="C57" s="191"/>
      <c r="D57" s="5">
        <v>0</v>
      </c>
      <c r="E57" s="5">
        <v>0</v>
      </c>
      <c r="F57" s="6">
        <v>37.88</v>
      </c>
      <c r="G57" s="7">
        <v>0</v>
      </c>
      <c r="H57" s="12" t="s">
        <v>584</v>
      </c>
    </row>
    <row r="58" spans="1:8" ht="23.25" customHeight="1">
      <c r="A58" s="4" t="s">
        <v>317</v>
      </c>
      <c r="B58" s="191" t="s">
        <v>37</v>
      </c>
      <c r="C58" s="191"/>
      <c r="D58" s="5">
        <v>0</v>
      </c>
      <c r="E58" s="5">
        <v>0</v>
      </c>
      <c r="F58" s="6">
        <v>13.638</v>
      </c>
      <c r="G58" s="7">
        <v>0</v>
      </c>
      <c r="H58" s="12" t="s">
        <v>584</v>
      </c>
    </row>
    <row r="59" spans="1:8" ht="18" customHeight="1">
      <c r="A59" s="195" t="s">
        <v>585</v>
      </c>
      <c r="B59" s="195"/>
      <c r="C59" s="195"/>
      <c r="D59" s="5">
        <v>0</v>
      </c>
      <c r="E59" s="5">
        <v>0</v>
      </c>
      <c r="F59" s="6">
        <v>224.238</v>
      </c>
      <c r="G59" s="7">
        <v>224.238</v>
      </c>
      <c r="H59" s="13" t="s">
        <v>317</v>
      </c>
    </row>
    <row r="60" spans="1:8" ht="15" customHeight="1">
      <c r="A60" s="194" t="s">
        <v>323</v>
      </c>
      <c r="B60" s="194"/>
      <c r="C60" s="194"/>
      <c r="D60" s="194"/>
      <c r="E60" s="194"/>
      <c r="F60" s="194"/>
      <c r="G60" s="194"/>
      <c r="H60" s="194"/>
    </row>
    <row r="61" spans="1:8" ht="33" customHeight="1">
      <c r="A61" s="4" t="s">
        <v>317</v>
      </c>
      <c r="B61" s="191" t="s">
        <v>42</v>
      </c>
      <c r="C61" s="191"/>
      <c r="D61" s="5">
        <v>203439</v>
      </c>
      <c r="E61" s="5">
        <v>208495.05831</v>
      </c>
      <c r="F61" s="6">
        <v>201295.6531</v>
      </c>
      <c r="G61" s="7">
        <v>0.96547</v>
      </c>
      <c r="H61" s="12" t="s">
        <v>988</v>
      </c>
    </row>
    <row r="62" spans="1:8" ht="22.5" customHeight="1">
      <c r="A62" s="4" t="s">
        <v>317</v>
      </c>
      <c r="B62" s="191" t="s">
        <v>989</v>
      </c>
      <c r="C62" s="191"/>
      <c r="D62" s="5">
        <v>4</v>
      </c>
      <c r="E62" s="5">
        <v>0</v>
      </c>
      <c r="F62" s="6">
        <v>0</v>
      </c>
      <c r="G62" s="7">
        <v>0</v>
      </c>
      <c r="H62" s="12" t="s">
        <v>317</v>
      </c>
    </row>
    <row r="63" spans="1:8" ht="15" customHeight="1">
      <c r="A63" s="4" t="s">
        <v>317</v>
      </c>
      <c r="B63" s="191" t="s">
        <v>29</v>
      </c>
      <c r="C63" s="191"/>
      <c r="D63" s="5">
        <v>150</v>
      </c>
      <c r="E63" s="5">
        <v>150</v>
      </c>
      <c r="F63" s="6">
        <v>29.547</v>
      </c>
      <c r="G63" s="7">
        <v>0.19698</v>
      </c>
      <c r="H63" s="12" t="s">
        <v>990</v>
      </c>
    </row>
    <row r="64" spans="1:8" ht="15" customHeight="1">
      <c r="A64" s="4" t="s">
        <v>317</v>
      </c>
      <c r="B64" s="191" t="s">
        <v>31</v>
      </c>
      <c r="C64" s="191"/>
      <c r="D64" s="5">
        <v>5672</v>
      </c>
      <c r="E64" s="5">
        <v>5532.465</v>
      </c>
      <c r="F64" s="6">
        <v>4276</v>
      </c>
      <c r="G64" s="7">
        <f>F64/E64</f>
        <v>0.7728923725681048</v>
      </c>
      <c r="H64" s="12" t="s">
        <v>991</v>
      </c>
    </row>
    <row r="65" spans="1:8" ht="15" customHeight="1">
      <c r="A65" s="4" t="s">
        <v>317</v>
      </c>
      <c r="B65" s="191" t="s">
        <v>992</v>
      </c>
      <c r="C65" s="191"/>
      <c r="D65" s="5">
        <v>1500</v>
      </c>
      <c r="E65" s="5">
        <v>1000</v>
      </c>
      <c r="F65" s="6">
        <v>892.447</v>
      </c>
      <c r="G65" s="7">
        <v>0.89245</v>
      </c>
      <c r="H65" s="12" t="s">
        <v>317</v>
      </c>
    </row>
    <row r="66" spans="1:8" ht="32.25" customHeight="1">
      <c r="A66" s="4" t="s">
        <v>317</v>
      </c>
      <c r="B66" s="191" t="s">
        <v>35</v>
      </c>
      <c r="C66" s="191"/>
      <c r="D66" s="5">
        <v>52278</v>
      </c>
      <c r="E66" s="5">
        <v>53456</v>
      </c>
      <c r="F66" s="6">
        <v>51171.4751</v>
      </c>
      <c r="G66" s="7">
        <f>F66/E66</f>
        <v>0.9572634521849747</v>
      </c>
      <c r="H66" s="12" t="s">
        <v>36</v>
      </c>
    </row>
    <row r="67" spans="1:8" ht="20.25" customHeight="1">
      <c r="A67" s="4" t="s">
        <v>317</v>
      </c>
      <c r="B67" s="191" t="s">
        <v>37</v>
      </c>
      <c r="C67" s="191"/>
      <c r="D67" s="5">
        <v>18821</v>
      </c>
      <c r="E67" s="5">
        <v>19245.28823</v>
      </c>
      <c r="F67" s="6">
        <v>18373.5915</v>
      </c>
      <c r="G67" s="7">
        <v>0.95471</v>
      </c>
      <c r="H67" s="12" t="s">
        <v>38</v>
      </c>
    </row>
    <row r="68" spans="1:8" ht="21.75" customHeight="1">
      <c r="A68" s="4" t="s">
        <v>317</v>
      </c>
      <c r="B68" s="191" t="s">
        <v>39</v>
      </c>
      <c r="C68" s="191"/>
      <c r="D68" s="5">
        <v>1110</v>
      </c>
      <c r="E68" s="5">
        <v>1157.50164</v>
      </c>
      <c r="F68" s="6">
        <v>1139.933</v>
      </c>
      <c r="G68" s="7">
        <v>0.98482</v>
      </c>
      <c r="H68" s="12" t="s">
        <v>513</v>
      </c>
    </row>
    <row r="69" spans="1:8" ht="20.25" customHeight="1">
      <c r="A69" s="4" t="s">
        <v>317</v>
      </c>
      <c r="B69" s="191" t="s">
        <v>452</v>
      </c>
      <c r="C69" s="191"/>
      <c r="D69" s="5">
        <v>400</v>
      </c>
      <c r="E69" s="5">
        <v>0</v>
      </c>
      <c r="F69" s="6">
        <v>0</v>
      </c>
      <c r="G69" s="7">
        <v>0</v>
      </c>
      <c r="H69" s="12" t="s">
        <v>453</v>
      </c>
    </row>
    <row r="70" spans="1:8" ht="15" customHeight="1">
      <c r="A70" s="4" t="s">
        <v>317</v>
      </c>
      <c r="B70" s="191" t="s">
        <v>41</v>
      </c>
      <c r="C70" s="191"/>
      <c r="D70" s="5">
        <v>900</v>
      </c>
      <c r="E70" s="5">
        <v>723</v>
      </c>
      <c r="F70" s="6">
        <v>584</v>
      </c>
      <c r="G70" s="7">
        <v>0.809</v>
      </c>
      <c r="H70" s="12" t="s">
        <v>907</v>
      </c>
    </row>
    <row r="71" spans="1:8" ht="15" customHeight="1">
      <c r="A71" s="195" t="s">
        <v>832</v>
      </c>
      <c r="B71" s="195"/>
      <c r="C71" s="195"/>
      <c r="D71" s="16">
        <f>SUM(D61:D70)</f>
        <v>284274</v>
      </c>
      <c r="E71" s="16">
        <f>SUM(E61:E70)</f>
        <v>289759.31317999994</v>
      </c>
      <c r="F71" s="17">
        <f>SUM(F61:F70)</f>
        <v>277762.6467</v>
      </c>
      <c r="G71" s="18">
        <f>F71/E71</f>
        <v>0.9585978226261616</v>
      </c>
      <c r="H71" s="12"/>
    </row>
    <row r="72" spans="1:8" ht="19.5" customHeight="1">
      <c r="A72" s="4" t="s">
        <v>317</v>
      </c>
      <c r="B72" s="191" t="s">
        <v>1230</v>
      </c>
      <c r="C72" s="191"/>
      <c r="D72" s="5">
        <v>0</v>
      </c>
      <c r="E72" s="5">
        <v>25</v>
      </c>
      <c r="F72" s="6">
        <v>25</v>
      </c>
      <c r="G72" s="7">
        <v>1</v>
      </c>
      <c r="H72" s="12" t="s">
        <v>1231</v>
      </c>
    </row>
    <row r="73" spans="1:8" ht="15" customHeight="1">
      <c r="A73" s="4" t="s">
        <v>317</v>
      </c>
      <c r="B73" s="191" t="s">
        <v>828</v>
      </c>
      <c r="C73" s="191"/>
      <c r="D73" s="5">
        <v>0</v>
      </c>
      <c r="E73" s="5">
        <f>246.188+85</f>
        <v>331.188</v>
      </c>
      <c r="F73" s="6">
        <f>246.188+85</f>
        <v>331.188</v>
      </c>
      <c r="G73" s="7">
        <v>1</v>
      </c>
      <c r="H73" s="12" t="s">
        <v>829</v>
      </c>
    </row>
    <row r="74" spans="1:8" ht="23.25" customHeight="1">
      <c r="A74" s="4" t="s">
        <v>317</v>
      </c>
      <c r="B74" s="191" t="s">
        <v>830</v>
      </c>
      <c r="C74" s="191"/>
      <c r="D74" s="5">
        <v>0</v>
      </c>
      <c r="E74" s="5">
        <f>243.807+83</f>
        <v>326.807</v>
      </c>
      <c r="F74" s="6">
        <f>243.807+83</f>
        <v>326.807</v>
      </c>
      <c r="G74" s="7">
        <v>1</v>
      </c>
      <c r="H74" s="12" t="s">
        <v>831</v>
      </c>
    </row>
    <row r="75" spans="1:8" ht="15" customHeight="1">
      <c r="A75" s="4" t="s">
        <v>317</v>
      </c>
      <c r="B75" s="191" t="s">
        <v>833</v>
      </c>
      <c r="C75" s="191"/>
      <c r="D75" s="5">
        <v>0</v>
      </c>
      <c r="E75" s="5">
        <v>11266</v>
      </c>
      <c r="F75" s="6">
        <v>11266</v>
      </c>
      <c r="G75" s="7">
        <v>1</v>
      </c>
      <c r="H75" s="12" t="s">
        <v>834</v>
      </c>
    </row>
    <row r="76" spans="1:8" ht="15" customHeight="1">
      <c r="A76" s="4" t="s">
        <v>317</v>
      </c>
      <c r="B76" s="191" t="s">
        <v>835</v>
      </c>
      <c r="C76" s="191"/>
      <c r="D76" s="5">
        <v>0</v>
      </c>
      <c r="E76" s="5">
        <f>184.1878+63</f>
        <v>247.1878</v>
      </c>
      <c r="F76" s="6">
        <v>0</v>
      </c>
      <c r="G76" s="7">
        <v>0</v>
      </c>
      <c r="H76" s="12" t="s">
        <v>836</v>
      </c>
    </row>
    <row r="77" spans="1:8" ht="15" customHeight="1">
      <c r="A77" s="4" t="s">
        <v>317</v>
      </c>
      <c r="B77" s="191" t="s">
        <v>837</v>
      </c>
      <c r="C77" s="191"/>
      <c r="D77" s="5">
        <v>0</v>
      </c>
      <c r="E77" s="5">
        <v>0</v>
      </c>
      <c r="F77" s="6">
        <v>2727</v>
      </c>
      <c r="G77" s="7">
        <v>0</v>
      </c>
      <c r="H77" s="12" t="s">
        <v>838</v>
      </c>
    </row>
    <row r="78" spans="1:8" ht="23.25" customHeight="1">
      <c r="A78" s="4" t="s">
        <v>317</v>
      </c>
      <c r="B78" s="191" t="s">
        <v>839</v>
      </c>
      <c r="C78" s="191"/>
      <c r="D78" s="5">
        <v>0</v>
      </c>
      <c r="E78" s="5">
        <v>2592</v>
      </c>
      <c r="F78" s="6">
        <v>2592</v>
      </c>
      <c r="G78" s="7">
        <v>1</v>
      </c>
      <c r="H78" s="12" t="s">
        <v>0</v>
      </c>
    </row>
    <row r="79" spans="1:8" ht="15" customHeight="1">
      <c r="A79" s="4" t="s">
        <v>317</v>
      </c>
      <c r="B79" s="191" t="s">
        <v>1</v>
      </c>
      <c r="C79" s="191"/>
      <c r="D79" s="5">
        <v>0</v>
      </c>
      <c r="E79" s="5">
        <v>861</v>
      </c>
      <c r="F79" s="6">
        <v>3202</v>
      </c>
      <c r="G79" s="7">
        <v>0</v>
      </c>
      <c r="H79" s="12" t="s">
        <v>2</v>
      </c>
    </row>
    <row r="80" spans="1:8" ht="33" customHeight="1">
      <c r="A80" s="4" t="s">
        <v>317</v>
      </c>
      <c r="B80" s="191" t="s">
        <v>3</v>
      </c>
      <c r="C80" s="191"/>
      <c r="D80" s="5">
        <v>0</v>
      </c>
      <c r="E80" s="5">
        <v>913</v>
      </c>
      <c r="F80" s="6">
        <v>913</v>
      </c>
      <c r="G80" s="7">
        <v>1</v>
      </c>
      <c r="H80" s="12" t="s">
        <v>4</v>
      </c>
    </row>
    <row r="81" spans="1:8" ht="15" customHeight="1">
      <c r="A81" s="195" t="s">
        <v>5</v>
      </c>
      <c r="B81" s="195"/>
      <c r="C81" s="195"/>
      <c r="D81" s="16">
        <f>SUM(D72:D80)</f>
        <v>0</v>
      </c>
      <c r="E81" s="16">
        <f>SUM(E72:E80)</f>
        <v>16562.182800000002</v>
      </c>
      <c r="F81" s="17">
        <f>SUM(F72:F80)</f>
        <v>21382.995000000003</v>
      </c>
      <c r="G81" s="18">
        <f>F81/E81</f>
        <v>1.2910734809665305</v>
      </c>
      <c r="H81" s="12"/>
    </row>
    <row r="82" spans="1:8" ht="26.25" customHeight="1">
      <c r="A82" s="196" t="s">
        <v>6</v>
      </c>
      <c r="B82" s="196"/>
      <c r="C82" s="196"/>
      <c r="D82" s="9">
        <v>297490</v>
      </c>
      <c r="E82" s="9">
        <v>320663.29591</v>
      </c>
      <c r="F82" s="9">
        <v>319901.24572</v>
      </c>
      <c r="G82" s="10">
        <v>0.99762</v>
      </c>
      <c r="H82" s="15" t="s">
        <v>317</v>
      </c>
    </row>
    <row r="83" spans="1:8" ht="15" customHeight="1">
      <c r="A83" s="193" t="s">
        <v>454</v>
      </c>
      <c r="B83" s="193"/>
      <c r="C83" s="193"/>
      <c r="D83" s="193"/>
      <c r="E83" s="193"/>
      <c r="F83" s="193"/>
      <c r="G83" s="193"/>
      <c r="H83" s="193"/>
    </row>
    <row r="84" spans="1:8" ht="15" customHeight="1">
      <c r="A84" s="194" t="s">
        <v>332</v>
      </c>
      <c r="B84" s="194"/>
      <c r="C84" s="194"/>
      <c r="D84" s="194"/>
      <c r="E84" s="194"/>
      <c r="F84" s="194"/>
      <c r="G84" s="194"/>
      <c r="H84" s="194"/>
    </row>
    <row r="85" spans="1:8" ht="36" customHeight="1">
      <c r="A85" s="4" t="s">
        <v>317</v>
      </c>
      <c r="B85" s="191" t="s">
        <v>42</v>
      </c>
      <c r="C85" s="191"/>
      <c r="D85" s="5">
        <v>39800</v>
      </c>
      <c r="E85" s="5">
        <v>38800</v>
      </c>
      <c r="F85" s="6">
        <v>36587.836</v>
      </c>
      <c r="G85" s="7">
        <v>0.94299</v>
      </c>
      <c r="H85" s="12" t="s">
        <v>455</v>
      </c>
    </row>
    <row r="86" spans="1:8" ht="21" customHeight="1">
      <c r="A86" s="4" t="s">
        <v>317</v>
      </c>
      <c r="B86" s="191" t="s">
        <v>42</v>
      </c>
      <c r="C86" s="191"/>
      <c r="D86" s="5">
        <v>0</v>
      </c>
      <c r="E86" s="5">
        <v>0</v>
      </c>
      <c r="F86" s="6">
        <v>15</v>
      </c>
      <c r="G86" s="7">
        <v>0</v>
      </c>
      <c r="H86" s="12" t="s">
        <v>456</v>
      </c>
    </row>
    <row r="87" spans="1:8" ht="21.75" customHeight="1">
      <c r="A87" s="4" t="s">
        <v>317</v>
      </c>
      <c r="B87" s="191" t="s">
        <v>31</v>
      </c>
      <c r="C87" s="191"/>
      <c r="D87" s="5">
        <v>338</v>
      </c>
      <c r="E87" s="5">
        <v>338</v>
      </c>
      <c r="F87" s="6">
        <v>166.983</v>
      </c>
      <c r="G87" s="7">
        <v>0.49403</v>
      </c>
      <c r="H87" s="12" t="s">
        <v>457</v>
      </c>
    </row>
    <row r="88" spans="1:8" ht="32.25" customHeight="1">
      <c r="A88" s="4" t="s">
        <v>317</v>
      </c>
      <c r="B88" s="191" t="s">
        <v>35</v>
      </c>
      <c r="C88" s="191"/>
      <c r="D88" s="5">
        <v>10034</v>
      </c>
      <c r="E88" s="5">
        <v>9784</v>
      </c>
      <c r="F88" s="6">
        <v>9250.887</v>
      </c>
      <c r="G88" s="7">
        <v>0.94551</v>
      </c>
      <c r="H88" s="12" t="s">
        <v>458</v>
      </c>
    </row>
    <row r="89" spans="1:8" ht="32.25" customHeight="1">
      <c r="A89" s="4" t="s">
        <v>317</v>
      </c>
      <c r="B89" s="191" t="s">
        <v>35</v>
      </c>
      <c r="C89" s="191"/>
      <c r="D89" s="5">
        <v>0</v>
      </c>
      <c r="E89" s="5">
        <v>0</v>
      </c>
      <c r="F89" s="6">
        <v>3.75</v>
      </c>
      <c r="G89" s="7">
        <v>0</v>
      </c>
      <c r="H89" s="12" t="s">
        <v>459</v>
      </c>
    </row>
    <row r="90" spans="1:8" ht="24.75" customHeight="1">
      <c r="A90" s="4" t="s">
        <v>317</v>
      </c>
      <c r="B90" s="191" t="s">
        <v>37</v>
      </c>
      <c r="C90" s="191"/>
      <c r="D90" s="5">
        <v>3613</v>
      </c>
      <c r="E90" s="5">
        <v>3528</v>
      </c>
      <c r="F90" s="6">
        <v>3330.01</v>
      </c>
      <c r="G90" s="7">
        <v>0.94388</v>
      </c>
      <c r="H90" s="12" t="s">
        <v>460</v>
      </c>
    </row>
    <row r="91" spans="1:8" ht="21.75" customHeight="1">
      <c r="A91" s="4" t="s">
        <v>317</v>
      </c>
      <c r="B91" s="191" t="s">
        <v>37</v>
      </c>
      <c r="C91" s="191"/>
      <c r="D91" s="5">
        <v>0</v>
      </c>
      <c r="E91" s="5">
        <v>0</v>
      </c>
      <c r="F91" s="6">
        <v>1.35</v>
      </c>
      <c r="G91" s="7">
        <v>0</v>
      </c>
      <c r="H91" s="12" t="s">
        <v>461</v>
      </c>
    </row>
    <row r="92" spans="1:8" ht="15" customHeight="1">
      <c r="A92" s="4" t="s">
        <v>317</v>
      </c>
      <c r="B92" s="191" t="s">
        <v>41</v>
      </c>
      <c r="C92" s="191"/>
      <c r="D92" s="5">
        <v>325</v>
      </c>
      <c r="E92" s="5">
        <v>325</v>
      </c>
      <c r="F92" s="6">
        <v>160.967</v>
      </c>
      <c r="G92" s="7">
        <v>0.49528</v>
      </c>
      <c r="H92" s="12" t="s">
        <v>317</v>
      </c>
    </row>
    <row r="93" spans="1:8" ht="15" customHeight="1">
      <c r="A93" s="196" t="s">
        <v>462</v>
      </c>
      <c r="B93" s="196"/>
      <c r="C93" s="196"/>
      <c r="D93" s="9">
        <v>54110</v>
      </c>
      <c r="E93" s="9">
        <v>52775</v>
      </c>
      <c r="F93" s="9">
        <v>49516.783</v>
      </c>
      <c r="G93" s="10">
        <v>0.93826</v>
      </c>
      <c r="H93" s="15" t="s">
        <v>317</v>
      </c>
    </row>
    <row r="94" spans="1:8" ht="15" customHeight="1">
      <c r="A94" s="193" t="s">
        <v>463</v>
      </c>
      <c r="B94" s="193"/>
      <c r="C94" s="193"/>
      <c r="D94" s="193"/>
      <c r="E94" s="193"/>
      <c r="F94" s="193"/>
      <c r="G94" s="193"/>
      <c r="H94" s="193"/>
    </row>
    <row r="95" spans="1:8" ht="15" customHeight="1">
      <c r="A95" s="194" t="s">
        <v>510</v>
      </c>
      <c r="B95" s="194"/>
      <c r="C95" s="194"/>
      <c r="D95" s="194"/>
      <c r="E95" s="194"/>
      <c r="F95" s="194"/>
      <c r="G95" s="194"/>
      <c r="H95" s="194"/>
    </row>
    <row r="96" spans="1:8" ht="15" customHeight="1">
      <c r="A96" s="4" t="s">
        <v>317</v>
      </c>
      <c r="B96" s="191" t="s">
        <v>464</v>
      </c>
      <c r="C96" s="191"/>
      <c r="D96" s="5">
        <v>0</v>
      </c>
      <c r="E96" s="5">
        <v>2</v>
      </c>
      <c r="F96" s="6">
        <v>2</v>
      </c>
      <c r="G96" s="7">
        <v>1</v>
      </c>
      <c r="H96" s="12" t="s">
        <v>465</v>
      </c>
    </row>
    <row r="97" spans="1:8" ht="15" customHeight="1">
      <c r="A97" s="195" t="s">
        <v>511</v>
      </c>
      <c r="B97" s="195"/>
      <c r="C97" s="195"/>
      <c r="D97" s="5">
        <v>0</v>
      </c>
      <c r="E97" s="5">
        <v>2</v>
      </c>
      <c r="F97" s="6">
        <v>2</v>
      </c>
      <c r="G97" s="7">
        <v>1</v>
      </c>
      <c r="H97" s="13" t="s">
        <v>317</v>
      </c>
    </row>
    <row r="98" spans="1:8" ht="15" customHeight="1">
      <c r="A98" s="194" t="s">
        <v>354</v>
      </c>
      <c r="B98" s="194"/>
      <c r="C98" s="194"/>
      <c r="D98" s="194"/>
      <c r="E98" s="194"/>
      <c r="F98" s="194"/>
      <c r="G98" s="194"/>
      <c r="H98" s="194"/>
    </row>
    <row r="99" spans="1:8" ht="15" customHeight="1">
      <c r="A99" s="4" t="s">
        <v>317</v>
      </c>
      <c r="B99" s="191" t="s">
        <v>464</v>
      </c>
      <c r="C99" s="191"/>
      <c r="D99" s="5">
        <v>0</v>
      </c>
      <c r="E99" s="5">
        <v>21.467</v>
      </c>
      <c r="F99" s="6">
        <v>21.467</v>
      </c>
      <c r="G99" s="7">
        <v>1</v>
      </c>
      <c r="H99" s="12" t="s">
        <v>466</v>
      </c>
    </row>
    <row r="100" spans="1:8" ht="15" customHeight="1">
      <c r="A100" s="4" t="s">
        <v>317</v>
      </c>
      <c r="B100" s="191" t="s">
        <v>464</v>
      </c>
      <c r="C100" s="191"/>
      <c r="D100" s="5">
        <v>0</v>
      </c>
      <c r="E100" s="5">
        <v>671.55</v>
      </c>
      <c r="F100" s="6">
        <v>671.55</v>
      </c>
      <c r="G100" s="7">
        <v>1</v>
      </c>
      <c r="H100" s="12" t="s">
        <v>467</v>
      </c>
    </row>
    <row r="101" spans="1:8" ht="15" customHeight="1">
      <c r="A101" s="195" t="s">
        <v>355</v>
      </c>
      <c r="B101" s="195"/>
      <c r="C101" s="195"/>
      <c r="D101" s="5">
        <v>0</v>
      </c>
      <c r="E101" s="5">
        <v>693.017</v>
      </c>
      <c r="F101" s="6">
        <v>693.017</v>
      </c>
      <c r="G101" s="7">
        <v>1</v>
      </c>
      <c r="H101" s="13" t="s">
        <v>317</v>
      </c>
    </row>
    <row r="102" spans="1:8" ht="15" customHeight="1">
      <c r="A102" s="194" t="s">
        <v>323</v>
      </c>
      <c r="B102" s="194"/>
      <c r="C102" s="194"/>
      <c r="D102" s="194"/>
      <c r="E102" s="194"/>
      <c r="F102" s="194"/>
      <c r="G102" s="194"/>
      <c r="H102" s="194"/>
    </row>
    <row r="103" spans="1:8" ht="15" customHeight="1">
      <c r="A103" s="4" t="s">
        <v>317</v>
      </c>
      <c r="B103" s="191" t="s">
        <v>464</v>
      </c>
      <c r="C103" s="191"/>
      <c r="D103" s="5">
        <v>0</v>
      </c>
      <c r="E103" s="5">
        <v>200</v>
      </c>
      <c r="F103" s="6">
        <v>110.48</v>
      </c>
      <c r="G103" s="7">
        <v>0.5524</v>
      </c>
      <c r="H103" s="12" t="s">
        <v>468</v>
      </c>
    </row>
    <row r="104" spans="1:8" ht="15" customHeight="1">
      <c r="A104" s="195" t="s">
        <v>324</v>
      </c>
      <c r="B104" s="195"/>
      <c r="C104" s="195"/>
      <c r="D104" s="5">
        <v>0</v>
      </c>
      <c r="E104" s="5">
        <v>200</v>
      </c>
      <c r="F104" s="6">
        <v>110.48</v>
      </c>
      <c r="G104" s="7">
        <v>0.5524</v>
      </c>
      <c r="H104" s="13" t="s">
        <v>317</v>
      </c>
    </row>
    <row r="105" spans="1:8" ht="15" customHeight="1">
      <c r="A105" s="194" t="s">
        <v>334</v>
      </c>
      <c r="B105" s="194"/>
      <c r="C105" s="194"/>
      <c r="D105" s="194"/>
      <c r="E105" s="194"/>
      <c r="F105" s="194"/>
      <c r="G105" s="194"/>
      <c r="H105" s="194"/>
    </row>
    <row r="106" spans="1:8" ht="23.25" customHeight="1">
      <c r="A106" s="4" t="s">
        <v>317</v>
      </c>
      <c r="B106" s="191" t="s">
        <v>464</v>
      </c>
      <c r="C106" s="191"/>
      <c r="D106" s="5">
        <v>0</v>
      </c>
      <c r="E106" s="5">
        <v>126</v>
      </c>
      <c r="F106" s="6">
        <v>125.742</v>
      </c>
      <c r="G106" s="7">
        <v>0.99795</v>
      </c>
      <c r="H106" s="12" t="s">
        <v>469</v>
      </c>
    </row>
    <row r="107" spans="1:8" ht="15" customHeight="1">
      <c r="A107" s="195" t="s">
        <v>335</v>
      </c>
      <c r="B107" s="195"/>
      <c r="C107" s="195"/>
      <c r="D107" s="5">
        <v>0</v>
      </c>
      <c r="E107" s="5">
        <v>126</v>
      </c>
      <c r="F107" s="6">
        <v>125.742</v>
      </c>
      <c r="G107" s="7">
        <v>0.99795</v>
      </c>
      <c r="H107" s="13" t="s">
        <v>317</v>
      </c>
    </row>
    <row r="108" spans="1:8" ht="37.5" customHeight="1">
      <c r="A108" s="196" t="s">
        <v>470</v>
      </c>
      <c r="B108" s="196"/>
      <c r="C108" s="196"/>
      <c r="D108" s="9">
        <v>0</v>
      </c>
      <c r="E108" s="9">
        <v>1021.017</v>
      </c>
      <c r="F108" s="9">
        <v>931.239</v>
      </c>
      <c r="G108" s="10">
        <v>0.91207</v>
      </c>
      <c r="H108" s="15" t="s">
        <v>317</v>
      </c>
    </row>
    <row r="109" spans="1:8" ht="30" customHeight="1">
      <c r="A109" s="196" t="s">
        <v>471</v>
      </c>
      <c r="B109" s="196"/>
      <c r="C109" s="196"/>
      <c r="D109" s="8">
        <v>351600</v>
      </c>
      <c r="E109" s="8">
        <v>374459.31291</v>
      </c>
      <c r="F109" s="8">
        <v>370349.26772</v>
      </c>
      <c r="G109" s="14">
        <v>0.98902</v>
      </c>
      <c r="H109" s="15" t="s">
        <v>317</v>
      </c>
    </row>
  </sheetData>
  <sheetProtection/>
  <mergeCells count="109">
    <mergeCell ref="B43:C43"/>
    <mergeCell ref="B44:C44"/>
    <mergeCell ref="B36:C36"/>
    <mergeCell ref="B37:C37"/>
    <mergeCell ref="B41:C41"/>
    <mergeCell ref="B42:C42"/>
    <mergeCell ref="B39:C39"/>
    <mergeCell ref="B40:C40"/>
    <mergeCell ref="B38:C38"/>
    <mergeCell ref="A81:C81"/>
    <mergeCell ref="B14:C14"/>
    <mergeCell ref="B15:C15"/>
    <mergeCell ref="B16:C16"/>
    <mergeCell ref="B18:C18"/>
    <mergeCell ref="B19:C19"/>
    <mergeCell ref="B25:C25"/>
    <mergeCell ref="B26:C26"/>
    <mergeCell ref="B45:C45"/>
    <mergeCell ref="A71:C71"/>
    <mergeCell ref="A109:C109"/>
    <mergeCell ref="A105:H105"/>
    <mergeCell ref="B106:C106"/>
    <mergeCell ref="A107:C107"/>
    <mergeCell ref="A108:C108"/>
    <mergeCell ref="B103:C103"/>
    <mergeCell ref="A104:C104"/>
    <mergeCell ref="A101:C101"/>
    <mergeCell ref="A102:H102"/>
    <mergeCell ref="A97:C97"/>
    <mergeCell ref="A98:H98"/>
    <mergeCell ref="B99:C99"/>
    <mergeCell ref="B100:C100"/>
    <mergeCell ref="A93:C93"/>
    <mergeCell ref="A94:H94"/>
    <mergeCell ref="A95:H95"/>
    <mergeCell ref="B96:C96"/>
    <mergeCell ref="B90:C90"/>
    <mergeCell ref="B91:C91"/>
    <mergeCell ref="B92:C92"/>
    <mergeCell ref="B86:C86"/>
    <mergeCell ref="B87:C87"/>
    <mergeCell ref="B88:C88"/>
    <mergeCell ref="B89:C89"/>
    <mergeCell ref="A82:C82"/>
    <mergeCell ref="A83:H83"/>
    <mergeCell ref="A84:H84"/>
    <mergeCell ref="B85:C85"/>
    <mergeCell ref="B80:C80"/>
    <mergeCell ref="B79:C79"/>
    <mergeCell ref="B78:C78"/>
    <mergeCell ref="B77:C77"/>
    <mergeCell ref="B76:C76"/>
    <mergeCell ref="B75:C75"/>
    <mergeCell ref="B74:C74"/>
    <mergeCell ref="B73:C73"/>
    <mergeCell ref="B68:C68"/>
    <mergeCell ref="B69:C69"/>
    <mergeCell ref="B70:C70"/>
    <mergeCell ref="B72:C72"/>
    <mergeCell ref="B64:C64"/>
    <mergeCell ref="B65:C65"/>
    <mergeCell ref="B66:C66"/>
    <mergeCell ref="B67:C67"/>
    <mergeCell ref="A60:H60"/>
    <mergeCell ref="B61:C61"/>
    <mergeCell ref="B62:C62"/>
    <mergeCell ref="B63:C63"/>
    <mergeCell ref="A54:C54"/>
    <mergeCell ref="A55:H55"/>
    <mergeCell ref="B58:C58"/>
    <mergeCell ref="A59:C59"/>
    <mergeCell ref="B56:C56"/>
    <mergeCell ref="B57:C57"/>
    <mergeCell ref="B50:C50"/>
    <mergeCell ref="B51:C51"/>
    <mergeCell ref="B52:C52"/>
    <mergeCell ref="B53:C53"/>
    <mergeCell ref="A46:C46"/>
    <mergeCell ref="A47:H47"/>
    <mergeCell ref="B48:C48"/>
    <mergeCell ref="B49:C49"/>
    <mergeCell ref="B23:C23"/>
    <mergeCell ref="B24:C24"/>
    <mergeCell ref="B28:C28"/>
    <mergeCell ref="B29:C29"/>
    <mergeCell ref="B20:C20"/>
    <mergeCell ref="B35:C35"/>
    <mergeCell ref="B31:C31"/>
    <mergeCell ref="B27:C27"/>
    <mergeCell ref="B21:C21"/>
    <mergeCell ref="B30:C30"/>
    <mergeCell ref="B32:C32"/>
    <mergeCell ref="B33:C33"/>
    <mergeCell ref="B34:C34"/>
    <mergeCell ref="B22:C22"/>
    <mergeCell ref="B9:C9"/>
    <mergeCell ref="B17:C17"/>
    <mergeCell ref="B10:C10"/>
    <mergeCell ref="A11:C11"/>
    <mergeCell ref="A12:H12"/>
    <mergeCell ref="B13:C13"/>
    <mergeCell ref="B5:C5"/>
    <mergeCell ref="B6:C6"/>
    <mergeCell ref="B7:C7"/>
    <mergeCell ref="B8:C8"/>
    <mergeCell ref="B1:C1"/>
    <mergeCell ref="A2:H2"/>
    <mergeCell ref="A3:H3"/>
    <mergeCell ref="B4:C4"/>
  </mergeCells>
  <printOptions/>
  <pageMargins left="0.66" right="0.4166666666666667" top="0.78" bottom="0.6" header="0.49" footer="0.25"/>
  <pageSetup firstPageNumber="11" useFirstPageNumber="1" horizontalDpi="300" verticalDpi="300" orientation="landscape" pageOrder="overThenDown" paperSize="9" r:id="rId1"/>
  <headerFooter alignWithMargins="0">
    <oddHeader>&amp;L&amp;"Arial,Tučné"v tis. Kč&amp;C&amp;"Arial,Tučné"Mzdy MMOl + Městská policie - rok 2014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91"/>
  <sheetViews>
    <sheetView zoomScaleSheetLayoutView="100" zoomScalePageLayoutView="0" workbookViewId="0" topLeftCell="A73">
      <selection activeCell="A25" sqref="A25:H2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51.5742187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618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199</v>
      </c>
      <c r="B3" s="194"/>
      <c r="C3" s="194"/>
      <c r="D3" s="194"/>
      <c r="E3" s="194"/>
      <c r="F3" s="194"/>
      <c r="G3" s="194"/>
      <c r="H3" s="194"/>
    </row>
    <row r="4" spans="1:8" ht="15" customHeight="1">
      <c r="A4" s="4" t="s">
        <v>317</v>
      </c>
      <c r="B4" s="191" t="s">
        <v>1134</v>
      </c>
      <c r="C4" s="191"/>
      <c r="D4" s="5">
        <v>0</v>
      </c>
      <c r="E4" s="5">
        <v>370.31828</v>
      </c>
      <c r="F4" s="6">
        <v>370.31828</v>
      </c>
      <c r="G4" s="7">
        <v>1</v>
      </c>
      <c r="H4" s="12" t="s">
        <v>260</v>
      </c>
    </row>
    <row r="5" spans="1:8" ht="15" customHeight="1">
      <c r="A5" s="195" t="s">
        <v>204</v>
      </c>
      <c r="B5" s="195"/>
      <c r="C5" s="195"/>
      <c r="D5" s="5">
        <v>0</v>
      </c>
      <c r="E5" s="5">
        <v>370.31828</v>
      </c>
      <c r="F5" s="6">
        <v>370.31828</v>
      </c>
      <c r="G5" s="7">
        <v>1</v>
      </c>
      <c r="H5" s="13" t="s">
        <v>317</v>
      </c>
    </row>
    <row r="6" spans="1:8" ht="15" customHeight="1">
      <c r="A6" s="194" t="s">
        <v>343</v>
      </c>
      <c r="B6" s="194"/>
      <c r="C6" s="194"/>
      <c r="D6" s="194"/>
      <c r="E6" s="194"/>
      <c r="F6" s="194"/>
      <c r="G6" s="194"/>
      <c r="H6" s="194"/>
    </row>
    <row r="7" spans="1:8" ht="15" customHeight="1">
      <c r="A7" s="4" t="s">
        <v>317</v>
      </c>
      <c r="B7" s="191" t="s">
        <v>1134</v>
      </c>
      <c r="C7" s="191"/>
      <c r="D7" s="5">
        <v>0</v>
      </c>
      <c r="E7" s="5">
        <v>23.93546</v>
      </c>
      <c r="F7" s="6">
        <v>23.83492</v>
      </c>
      <c r="G7" s="7">
        <v>1</v>
      </c>
      <c r="H7" s="12" t="s">
        <v>344</v>
      </c>
    </row>
    <row r="8" spans="1:8" ht="15" customHeight="1">
      <c r="A8" s="4" t="s">
        <v>317</v>
      </c>
      <c r="B8" s="191" t="s">
        <v>1134</v>
      </c>
      <c r="C8" s="191"/>
      <c r="D8" s="5">
        <v>0</v>
      </c>
      <c r="E8" s="5">
        <v>135.06454</v>
      </c>
      <c r="F8" s="6">
        <v>135.06454</v>
      </c>
      <c r="G8" s="7">
        <v>1</v>
      </c>
      <c r="H8" s="12" t="s">
        <v>345</v>
      </c>
    </row>
    <row r="9" spans="1:8" ht="15" customHeight="1">
      <c r="A9" s="195" t="s">
        <v>346</v>
      </c>
      <c r="B9" s="195"/>
      <c r="C9" s="195"/>
      <c r="D9" s="5">
        <v>0</v>
      </c>
      <c r="E9" s="5">
        <v>159</v>
      </c>
      <c r="F9" s="6">
        <v>158.89946</v>
      </c>
      <c r="G9" s="7">
        <v>1</v>
      </c>
      <c r="H9" s="13" t="s">
        <v>317</v>
      </c>
    </row>
    <row r="10" spans="1:8" ht="15" customHeight="1">
      <c r="A10" s="194" t="s">
        <v>261</v>
      </c>
      <c r="B10" s="194"/>
      <c r="C10" s="194"/>
      <c r="D10" s="194"/>
      <c r="E10" s="194"/>
      <c r="F10" s="194"/>
      <c r="G10" s="194"/>
      <c r="H10" s="194"/>
    </row>
    <row r="11" spans="1:8" ht="15" customHeight="1">
      <c r="A11" s="4" t="s">
        <v>317</v>
      </c>
      <c r="B11" s="191" t="s">
        <v>318</v>
      </c>
      <c r="C11" s="191"/>
      <c r="D11" s="5">
        <v>0</v>
      </c>
      <c r="E11" s="5">
        <v>158</v>
      </c>
      <c r="F11" s="6">
        <v>0</v>
      </c>
      <c r="G11" s="7">
        <v>0</v>
      </c>
      <c r="H11" s="12" t="s">
        <v>262</v>
      </c>
    </row>
    <row r="12" spans="1:8" ht="15" customHeight="1">
      <c r="A12" s="195" t="s">
        <v>263</v>
      </c>
      <c r="B12" s="195"/>
      <c r="C12" s="195"/>
      <c r="D12" s="5">
        <v>0</v>
      </c>
      <c r="E12" s="5">
        <v>158</v>
      </c>
      <c r="F12" s="6">
        <v>0</v>
      </c>
      <c r="G12" s="7">
        <v>0</v>
      </c>
      <c r="H12" s="13" t="s">
        <v>317</v>
      </c>
    </row>
    <row r="13" spans="1:8" ht="15" customHeight="1">
      <c r="A13" s="194" t="s">
        <v>349</v>
      </c>
      <c r="B13" s="194"/>
      <c r="C13" s="194"/>
      <c r="D13" s="194"/>
      <c r="E13" s="194"/>
      <c r="F13" s="194"/>
      <c r="G13" s="194"/>
      <c r="H13" s="194"/>
    </row>
    <row r="14" spans="1:8" ht="15" customHeight="1">
      <c r="A14" s="4" t="s">
        <v>317</v>
      </c>
      <c r="B14" s="191" t="s">
        <v>1134</v>
      </c>
      <c r="C14" s="191"/>
      <c r="D14" s="5">
        <v>0</v>
      </c>
      <c r="E14" s="5">
        <v>218</v>
      </c>
      <c r="F14" s="6">
        <v>217.8</v>
      </c>
      <c r="G14" s="7">
        <v>1</v>
      </c>
      <c r="H14" s="12" t="s">
        <v>350</v>
      </c>
    </row>
    <row r="15" spans="1:8" ht="15" customHeight="1">
      <c r="A15" s="195" t="s">
        <v>351</v>
      </c>
      <c r="B15" s="195"/>
      <c r="C15" s="195"/>
      <c r="D15" s="5">
        <v>0</v>
      </c>
      <c r="E15" s="5">
        <v>218</v>
      </c>
      <c r="F15" s="6">
        <v>217.8</v>
      </c>
      <c r="G15" s="7">
        <v>1</v>
      </c>
      <c r="H15" s="13" t="s">
        <v>317</v>
      </c>
    </row>
    <row r="16" spans="1:8" ht="15" customHeight="1">
      <c r="A16" s="194" t="s">
        <v>826</v>
      </c>
      <c r="B16" s="194"/>
      <c r="C16" s="194"/>
      <c r="D16" s="194"/>
      <c r="E16" s="194"/>
      <c r="F16" s="194"/>
      <c r="G16" s="194"/>
      <c r="H16" s="194"/>
    </row>
    <row r="17" spans="1:8" ht="15" customHeight="1">
      <c r="A17" s="4" t="s">
        <v>317</v>
      </c>
      <c r="B17" s="191" t="s">
        <v>1134</v>
      </c>
      <c r="C17" s="191"/>
      <c r="D17" s="5">
        <v>0</v>
      </c>
      <c r="E17" s="5">
        <v>500</v>
      </c>
      <c r="F17" s="6">
        <v>0</v>
      </c>
      <c r="G17" s="7">
        <v>0</v>
      </c>
      <c r="H17" s="12" t="s">
        <v>264</v>
      </c>
    </row>
    <row r="18" spans="1:8" ht="15" customHeight="1">
      <c r="A18" s="195" t="s">
        <v>827</v>
      </c>
      <c r="B18" s="195"/>
      <c r="C18" s="195"/>
      <c r="D18" s="5">
        <v>0</v>
      </c>
      <c r="E18" s="5">
        <v>500</v>
      </c>
      <c r="F18" s="6">
        <v>0</v>
      </c>
      <c r="G18" s="7">
        <v>0</v>
      </c>
      <c r="H18" s="13" t="s">
        <v>317</v>
      </c>
    </row>
    <row r="19" spans="1:8" ht="15" customHeight="1">
      <c r="A19" s="194" t="s">
        <v>1269</v>
      </c>
      <c r="B19" s="194"/>
      <c r="C19" s="194"/>
      <c r="D19" s="194"/>
      <c r="E19" s="194"/>
      <c r="F19" s="194"/>
      <c r="G19" s="194"/>
      <c r="H19" s="194"/>
    </row>
    <row r="20" spans="1:8" ht="15" customHeight="1">
      <c r="A20" s="4" t="s">
        <v>317</v>
      </c>
      <c r="B20" s="191" t="s">
        <v>318</v>
      </c>
      <c r="C20" s="191"/>
      <c r="D20" s="5">
        <v>131</v>
      </c>
      <c r="E20" s="5">
        <v>131</v>
      </c>
      <c r="F20" s="6">
        <v>0</v>
      </c>
      <c r="G20" s="7">
        <v>0</v>
      </c>
      <c r="H20" s="12" t="s">
        <v>265</v>
      </c>
    </row>
    <row r="21" spans="1:8" ht="15" customHeight="1">
      <c r="A21" s="195" t="s">
        <v>1270</v>
      </c>
      <c r="B21" s="195"/>
      <c r="C21" s="195"/>
      <c r="D21" s="5">
        <v>131</v>
      </c>
      <c r="E21" s="5">
        <v>131</v>
      </c>
      <c r="F21" s="6">
        <v>0</v>
      </c>
      <c r="G21" s="7">
        <v>0</v>
      </c>
      <c r="H21" s="13" t="s">
        <v>317</v>
      </c>
    </row>
    <row r="22" spans="1:8" ht="15" customHeight="1">
      <c r="A22" s="194" t="s">
        <v>1132</v>
      </c>
      <c r="B22" s="194"/>
      <c r="C22" s="194"/>
      <c r="D22" s="194"/>
      <c r="E22" s="194"/>
      <c r="F22" s="194"/>
      <c r="G22" s="194"/>
      <c r="H22" s="194"/>
    </row>
    <row r="23" spans="1:8" ht="15" customHeight="1">
      <c r="A23" s="4" t="s">
        <v>317</v>
      </c>
      <c r="B23" s="191" t="s">
        <v>1134</v>
      </c>
      <c r="C23" s="191"/>
      <c r="D23" s="5">
        <v>0</v>
      </c>
      <c r="E23" s="5">
        <v>375</v>
      </c>
      <c r="F23" s="6">
        <v>374.8641</v>
      </c>
      <c r="G23" s="7">
        <v>1</v>
      </c>
      <c r="H23" s="12" t="s">
        <v>1139</v>
      </c>
    </row>
    <row r="24" spans="1:8" ht="15" customHeight="1">
      <c r="A24" s="195" t="s">
        <v>1133</v>
      </c>
      <c r="B24" s="195"/>
      <c r="C24" s="195"/>
      <c r="D24" s="5">
        <v>0</v>
      </c>
      <c r="E24" s="5">
        <v>375</v>
      </c>
      <c r="F24" s="6">
        <v>374.8641</v>
      </c>
      <c r="G24" s="7">
        <v>1</v>
      </c>
      <c r="H24" s="13" t="s">
        <v>317</v>
      </c>
    </row>
    <row r="25" spans="1:8" ht="15" customHeight="1">
      <c r="A25" s="194" t="s">
        <v>1140</v>
      </c>
      <c r="B25" s="194"/>
      <c r="C25" s="194"/>
      <c r="D25" s="194"/>
      <c r="E25" s="194"/>
      <c r="F25" s="194"/>
      <c r="G25" s="194"/>
      <c r="H25" s="194"/>
    </row>
    <row r="26" spans="1:8" ht="23.25" customHeight="1">
      <c r="A26" s="4" t="s">
        <v>317</v>
      </c>
      <c r="B26" s="191" t="s">
        <v>318</v>
      </c>
      <c r="C26" s="191"/>
      <c r="D26" s="5">
        <v>180</v>
      </c>
      <c r="E26" s="5">
        <v>180</v>
      </c>
      <c r="F26" s="6">
        <v>135.74866</v>
      </c>
      <c r="G26" s="7">
        <v>0.75416</v>
      </c>
      <c r="H26" s="12" t="s">
        <v>266</v>
      </c>
    </row>
    <row r="27" spans="1:8" ht="15" customHeight="1">
      <c r="A27" s="4" t="s">
        <v>317</v>
      </c>
      <c r="B27" s="191" t="s">
        <v>318</v>
      </c>
      <c r="C27" s="191"/>
      <c r="D27" s="5">
        <v>200</v>
      </c>
      <c r="E27" s="5">
        <v>0</v>
      </c>
      <c r="F27" s="6">
        <v>0</v>
      </c>
      <c r="G27" s="7">
        <v>0</v>
      </c>
      <c r="H27" s="12" t="s">
        <v>267</v>
      </c>
    </row>
    <row r="28" spans="1:8" ht="15" customHeight="1">
      <c r="A28" s="4" t="s">
        <v>317</v>
      </c>
      <c r="B28" s="191" t="s">
        <v>318</v>
      </c>
      <c r="C28" s="191"/>
      <c r="D28" s="5">
        <v>110</v>
      </c>
      <c r="E28" s="5">
        <v>110</v>
      </c>
      <c r="F28" s="6">
        <v>54.0265</v>
      </c>
      <c r="G28" s="7">
        <v>0.49115</v>
      </c>
      <c r="H28" s="12" t="s">
        <v>268</v>
      </c>
    </row>
    <row r="29" spans="1:8" ht="15" customHeight="1">
      <c r="A29" s="195" t="s">
        <v>19</v>
      </c>
      <c r="B29" s="195"/>
      <c r="C29" s="195"/>
      <c r="D29" s="5">
        <v>490</v>
      </c>
      <c r="E29" s="5">
        <v>290</v>
      </c>
      <c r="F29" s="6">
        <v>189.77516</v>
      </c>
      <c r="G29" s="7">
        <v>0.6544</v>
      </c>
      <c r="H29" s="13" t="s">
        <v>317</v>
      </c>
    </row>
    <row r="30" spans="1:8" ht="15" customHeight="1">
      <c r="A30" s="196" t="s">
        <v>20</v>
      </c>
      <c r="B30" s="196"/>
      <c r="C30" s="196"/>
      <c r="D30" s="9">
        <v>621</v>
      </c>
      <c r="E30" s="9">
        <v>2201.31828</v>
      </c>
      <c r="F30" s="9">
        <v>1311.657</v>
      </c>
      <c r="G30" s="10">
        <v>0.59585</v>
      </c>
      <c r="H30" s="15" t="s">
        <v>317</v>
      </c>
    </row>
    <row r="31" spans="1:8" ht="15" customHeight="1">
      <c r="A31" s="193" t="s">
        <v>246</v>
      </c>
      <c r="B31" s="193"/>
      <c r="C31" s="193"/>
      <c r="D31" s="193"/>
      <c r="E31" s="193"/>
      <c r="F31" s="193"/>
      <c r="G31" s="193"/>
      <c r="H31" s="193"/>
    </row>
    <row r="32" spans="1:8" ht="15" customHeight="1">
      <c r="A32" s="194" t="s">
        <v>341</v>
      </c>
      <c r="B32" s="194"/>
      <c r="C32" s="194"/>
      <c r="D32" s="194"/>
      <c r="E32" s="194"/>
      <c r="F32" s="194"/>
      <c r="G32" s="194"/>
      <c r="H32" s="194"/>
    </row>
    <row r="33" spans="1:8" ht="15" customHeight="1">
      <c r="A33" s="4" t="s">
        <v>317</v>
      </c>
      <c r="B33" s="191" t="s">
        <v>1134</v>
      </c>
      <c r="C33" s="191"/>
      <c r="D33" s="5">
        <v>16200</v>
      </c>
      <c r="E33" s="5">
        <v>11848.34299</v>
      </c>
      <c r="F33" s="6">
        <v>11692.09871</v>
      </c>
      <c r="G33" s="7">
        <v>0.98681</v>
      </c>
      <c r="H33" s="12" t="s">
        <v>269</v>
      </c>
    </row>
    <row r="34" spans="1:8" ht="15" customHeight="1">
      <c r="A34" s="4" t="s">
        <v>317</v>
      </c>
      <c r="B34" s="191" t="s">
        <v>1134</v>
      </c>
      <c r="C34" s="191"/>
      <c r="D34" s="5">
        <v>0</v>
      </c>
      <c r="E34" s="5">
        <v>24</v>
      </c>
      <c r="F34" s="6">
        <v>24</v>
      </c>
      <c r="G34" s="7">
        <v>1</v>
      </c>
      <c r="H34" s="12" t="s">
        <v>270</v>
      </c>
    </row>
    <row r="35" spans="1:8" ht="15" customHeight="1">
      <c r="A35" s="195" t="s">
        <v>342</v>
      </c>
      <c r="B35" s="195"/>
      <c r="C35" s="195"/>
      <c r="D35" s="5">
        <v>16200</v>
      </c>
      <c r="E35" s="5">
        <v>11872.34299</v>
      </c>
      <c r="F35" s="6">
        <v>11716.09871</v>
      </c>
      <c r="G35" s="7">
        <v>0.98684</v>
      </c>
      <c r="H35" s="13" t="s">
        <v>317</v>
      </c>
    </row>
    <row r="36" spans="1:8" ht="15" customHeight="1">
      <c r="A36" s="194" t="s">
        <v>343</v>
      </c>
      <c r="B36" s="194"/>
      <c r="C36" s="194"/>
      <c r="D36" s="194"/>
      <c r="E36" s="194"/>
      <c r="F36" s="194"/>
      <c r="G36" s="194"/>
      <c r="H36" s="194"/>
    </row>
    <row r="37" spans="1:8" ht="15" customHeight="1">
      <c r="A37" s="4" t="s">
        <v>317</v>
      </c>
      <c r="B37" s="191" t="s">
        <v>1134</v>
      </c>
      <c r="C37" s="191"/>
      <c r="D37" s="5">
        <v>1000</v>
      </c>
      <c r="E37" s="5">
        <v>698</v>
      </c>
      <c r="F37" s="6">
        <v>696</v>
      </c>
      <c r="G37" s="7">
        <v>0.9971</v>
      </c>
      <c r="H37" s="12" t="s">
        <v>271</v>
      </c>
    </row>
    <row r="38" spans="1:8" ht="15" customHeight="1">
      <c r="A38" s="195" t="s">
        <v>346</v>
      </c>
      <c r="B38" s="195"/>
      <c r="C38" s="195"/>
      <c r="D38" s="5">
        <v>1000</v>
      </c>
      <c r="E38" s="5">
        <v>698</v>
      </c>
      <c r="F38" s="6">
        <v>696</v>
      </c>
      <c r="G38" s="7">
        <f>F38/E38</f>
        <v>0.997134670487106</v>
      </c>
      <c r="H38" s="13" t="s">
        <v>317</v>
      </c>
    </row>
    <row r="39" spans="1:8" ht="15" customHeight="1">
      <c r="A39" s="194" t="s">
        <v>510</v>
      </c>
      <c r="B39" s="194"/>
      <c r="C39" s="194"/>
      <c r="D39" s="194"/>
      <c r="E39" s="194"/>
      <c r="F39" s="194"/>
      <c r="G39" s="194"/>
      <c r="H39" s="194"/>
    </row>
    <row r="40" spans="1:8" ht="21.75" customHeight="1">
      <c r="A40" s="4" t="s">
        <v>317</v>
      </c>
      <c r="B40" s="191" t="s">
        <v>1134</v>
      </c>
      <c r="C40" s="191"/>
      <c r="D40" s="5">
        <v>150</v>
      </c>
      <c r="E40" s="5">
        <v>0</v>
      </c>
      <c r="F40" s="6">
        <v>0</v>
      </c>
      <c r="G40" s="7">
        <v>0</v>
      </c>
      <c r="H40" s="12" t="s">
        <v>802</v>
      </c>
    </row>
    <row r="41" spans="1:8" ht="15" customHeight="1">
      <c r="A41" s="195" t="s">
        <v>511</v>
      </c>
      <c r="B41" s="195"/>
      <c r="C41" s="195"/>
      <c r="D41" s="5">
        <v>150</v>
      </c>
      <c r="E41" s="5">
        <v>0</v>
      </c>
      <c r="F41" s="6">
        <v>0</v>
      </c>
      <c r="G41" s="7">
        <v>0</v>
      </c>
      <c r="H41" s="13" t="s">
        <v>317</v>
      </c>
    </row>
    <row r="42" spans="1:8" ht="15" customHeight="1">
      <c r="A42" s="194" t="s">
        <v>803</v>
      </c>
      <c r="B42" s="194"/>
      <c r="C42" s="194"/>
      <c r="D42" s="194"/>
      <c r="E42" s="194"/>
      <c r="F42" s="194"/>
      <c r="G42" s="194"/>
      <c r="H42" s="194"/>
    </row>
    <row r="43" spans="1:8" ht="26.25" customHeight="1">
      <c r="A43" s="4" t="s">
        <v>317</v>
      </c>
      <c r="B43" s="191" t="s">
        <v>1134</v>
      </c>
      <c r="C43" s="191"/>
      <c r="D43" s="5">
        <v>4500</v>
      </c>
      <c r="E43" s="5">
        <v>4036.66862</v>
      </c>
      <c r="F43" s="6">
        <v>4027.81372</v>
      </c>
      <c r="G43" s="7">
        <v>0.99781</v>
      </c>
      <c r="H43" s="12" t="s">
        <v>804</v>
      </c>
    </row>
    <row r="44" spans="1:8" ht="15" customHeight="1">
      <c r="A44" s="4" t="s">
        <v>317</v>
      </c>
      <c r="B44" s="191" t="s">
        <v>1134</v>
      </c>
      <c r="C44" s="191"/>
      <c r="D44" s="5">
        <v>0</v>
      </c>
      <c r="E44" s="5">
        <v>554.85028</v>
      </c>
      <c r="F44" s="6">
        <v>554.85028</v>
      </c>
      <c r="G44" s="7">
        <v>1</v>
      </c>
      <c r="H44" s="12" t="s">
        <v>805</v>
      </c>
    </row>
    <row r="45" spans="1:8" ht="15" customHeight="1">
      <c r="A45" s="195" t="s">
        <v>806</v>
      </c>
      <c r="B45" s="195"/>
      <c r="C45" s="195"/>
      <c r="D45" s="5">
        <v>4500</v>
      </c>
      <c r="E45" s="5">
        <v>4591.5189</v>
      </c>
      <c r="F45" s="6">
        <v>4582.664</v>
      </c>
      <c r="G45" s="7">
        <v>0.99807</v>
      </c>
      <c r="H45" s="13" t="s">
        <v>317</v>
      </c>
    </row>
    <row r="46" spans="1:8" ht="15" customHeight="1">
      <c r="A46" s="196" t="s">
        <v>514</v>
      </c>
      <c r="B46" s="196"/>
      <c r="C46" s="196"/>
      <c r="D46" s="9">
        <v>21850</v>
      </c>
      <c r="E46" s="9">
        <v>17161.86189</v>
      </c>
      <c r="F46" s="9">
        <v>16995.37075</v>
      </c>
      <c r="G46" s="10">
        <v>0.9903</v>
      </c>
      <c r="H46" s="15" t="s">
        <v>317</v>
      </c>
    </row>
    <row r="47" spans="1:8" ht="15" customHeight="1">
      <c r="A47" s="193" t="s">
        <v>807</v>
      </c>
      <c r="B47" s="193"/>
      <c r="C47" s="193"/>
      <c r="D47" s="193"/>
      <c r="E47" s="193"/>
      <c r="F47" s="193"/>
      <c r="G47" s="193"/>
      <c r="H47" s="193"/>
    </row>
    <row r="48" spans="1:8" ht="15" customHeight="1">
      <c r="A48" s="194" t="s">
        <v>1126</v>
      </c>
      <c r="B48" s="194"/>
      <c r="C48" s="194"/>
      <c r="D48" s="194"/>
      <c r="E48" s="194"/>
      <c r="F48" s="194"/>
      <c r="G48" s="194"/>
      <c r="H48" s="194"/>
    </row>
    <row r="49" spans="1:8" ht="23.25" customHeight="1">
      <c r="A49" s="4" t="s">
        <v>317</v>
      </c>
      <c r="B49" s="191" t="s">
        <v>1134</v>
      </c>
      <c r="C49" s="191"/>
      <c r="D49" s="5">
        <v>2000</v>
      </c>
      <c r="E49" s="5">
        <v>0</v>
      </c>
      <c r="F49" s="6">
        <v>0</v>
      </c>
      <c r="G49" s="7">
        <v>0</v>
      </c>
      <c r="H49" s="12" t="s">
        <v>808</v>
      </c>
    </row>
    <row r="50" spans="1:8" ht="15" customHeight="1">
      <c r="A50" s="4" t="s">
        <v>317</v>
      </c>
      <c r="B50" s="191" t="s">
        <v>318</v>
      </c>
      <c r="C50" s="191"/>
      <c r="D50" s="5">
        <v>0</v>
      </c>
      <c r="E50" s="5">
        <v>66.5</v>
      </c>
      <c r="F50" s="6">
        <v>66.5</v>
      </c>
      <c r="G50" s="7">
        <v>1</v>
      </c>
      <c r="H50" s="12" t="s">
        <v>809</v>
      </c>
    </row>
    <row r="51" spans="1:8" ht="15" customHeight="1">
      <c r="A51" s="195" t="s">
        <v>1127</v>
      </c>
      <c r="B51" s="195"/>
      <c r="C51" s="195"/>
      <c r="D51" s="5">
        <v>2000</v>
      </c>
      <c r="E51" s="5">
        <v>66.5</v>
      </c>
      <c r="F51" s="6">
        <v>66.5</v>
      </c>
      <c r="G51" s="7">
        <v>1</v>
      </c>
      <c r="H51" s="13" t="s">
        <v>317</v>
      </c>
    </row>
    <row r="52" spans="1:8" ht="15" customHeight="1">
      <c r="A52" s="194" t="s">
        <v>325</v>
      </c>
      <c r="B52" s="194"/>
      <c r="C52" s="194"/>
      <c r="D52" s="194"/>
      <c r="E52" s="194"/>
      <c r="F52" s="194"/>
      <c r="G52" s="194"/>
      <c r="H52" s="194"/>
    </row>
    <row r="53" spans="1:8" ht="15" customHeight="1">
      <c r="A53" s="4" t="s">
        <v>317</v>
      </c>
      <c r="B53" s="191" t="s">
        <v>1134</v>
      </c>
      <c r="C53" s="191"/>
      <c r="D53" s="5">
        <v>2430</v>
      </c>
      <c r="E53" s="5">
        <v>2875</v>
      </c>
      <c r="F53" s="6">
        <v>2874.08101</v>
      </c>
      <c r="G53" s="7">
        <v>0.99968</v>
      </c>
      <c r="H53" s="12" t="s">
        <v>810</v>
      </c>
    </row>
    <row r="54" spans="1:8" ht="15" customHeight="1">
      <c r="A54" s="195" t="s">
        <v>331</v>
      </c>
      <c r="B54" s="195"/>
      <c r="C54" s="195"/>
      <c r="D54" s="5">
        <v>2430</v>
      </c>
      <c r="E54" s="5">
        <v>2875</v>
      </c>
      <c r="F54" s="6">
        <v>2874.08101</v>
      </c>
      <c r="G54" s="7">
        <v>0.99968</v>
      </c>
      <c r="H54" s="13" t="s">
        <v>317</v>
      </c>
    </row>
    <row r="55" spans="1:8" ht="15" customHeight="1">
      <c r="A55" s="196" t="s">
        <v>811</v>
      </c>
      <c r="B55" s="196"/>
      <c r="C55" s="196"/>
      <c r="D55" s="9">
        <v>4430</v>
      </c>
      <c r="E55" s="9">
        <v>2941.5</v>
      </c>
      <c r="F55" s="9">
        <v>2940.58101</v>
      </c>
      <c r="G55" s="10">
        <v>0.99969</v>
      </c>
      <c r="H55" s="15" t="s">
        <v>317</v>
      </c>
    </row>
    <row r="56" spans="1:8" ht="15" customHeight="1">
      <c r="A56" s="193" t="s">
        <v>1107</v>
      </c>
      <c r="B56" s="193"/>
      <c r="C56" s="193"/>
      <c r="D56" s="193"/>
      <c r="E56" s="193"/>
      <c r="F56" s="193"/>
      <c r="G56" s="193"/>
      <c r="H56" s="193"/>
    </row>
    <row r="57" spans="1:8" ht="15" customHeight="1">
      <c r="A57" s="194" t="s">
        <v>323</v>
      </c>
      <c r="B57" s="194"/>
      <c r="C57" s="194"/>
      <c r="D57" s="194"/>
      <c r="E57" s="194"/>
      <c r="F57" s="194"/>
      <c r="G57" s="194"/>
      <c r="H57" s="194"/>
    </row>
    <row r="58" spans="1:8" ht="21" customHeight="1">
      <c r="A58" s="4" t="s">
        <v>317</v>
      </c>
      <c r="B58" s="191" t="s">
        <v>1134</v>
      </c>
      <c r="C58" s="191"/>
      <c r="D58" s="5">
        <v>250</v>
      </c>
      <c r="E58" s="5">
        <v>0</v>
      </c>
      <c r="F58" s="6">
        <v>0</v>
      </c>
      <c r="G58" s="7">
        <v>0</v>
      </c>
      <c r="H58" s="12" t="s">
        <v>812</v>
      </c>
    </row>
    <row r="59" spans="1:8" ht="15" customHeight="1">
      <c r="A59" s="195" t="s">
        <v>324</v>
      </c>
      <c r="B59" s="195"/>
      <c r="C59" s="195"/>
      <c r="D59" s="5">
        <v>250</v>
      </c>
      <c r="E59" s="5">
        <v>0</v>
      </c>
      <c r="F59" s="6">
        <v>0</v>
      </c>
      <c r="G59" s="7">
        <v>0</v>
      </c>
      <c r="H59" s="13" t="s">
        <v>317</v>
      </c>
    </row>
    <row r="60" spans="1:8" ht="15" customHeight="1">
      <c r="A60" s="196" t="s">
        <v>197</v>
      </c>
      <c r="B60" s="196"/>
      <c r="C60" s="196"/>
      <c r="D60" s="9">
        <v>250</v>
      </c>
      <c r="E60" s="9">
        <v>0</v>
      </c>
      <c r="F60" s="9">
        <v>0</v>
      </c>
      <c r="G60" s="10">
        <v>0</v>
      </c>
      <c r="H60" s="15" t="s">
        <v>317</v>
      </c>
    </row>
    <row r="61" spans="1:8" ht="15" customHeight="1">
      <c r="A61" s="193" t="s">
        <v>813</v>
      </c>
      <c r="B61" s="193"/>
      <c r="C61" s="193"/>
      <c r="D61" s="193"/>
      <c r="E61" s="193"/>
      <c r="F61" s="193"/>
      <c r="G61" s="193"/>
      <c r="H61" s="193"/>
    </row>
    <row r="62" spans="1:8" ht="15" customHeight="1">
      <c r="A62" s="194" t="s">
        <v>323</v>
      </c>
      <c r="B62" s="194"/>
      <c r="C62" s="194"/>
      <c r="D62" s="194"/>
      <c r="E62" s="194"/>
      <c r="F62" s="194"/>
      <c r="G62" s="194"/>
      <c r="H62" s="194"/>
    </row>
    <row r="63" spans="1:8" ht="15" customHeight="1">
      <c r="A63" s="4" t="s">
        <v>317</v>
      </c>
      <c r="B63" s="191" t="s">
        <v>1134</v>
      </c>
      <c r="C63" s="191"/>
      <c r="D63" s="5">
        <v>1500</v>
      </c>
      <c r="E63" s="5">
        <v>1500</v>
      </c>
      <c r="F63" s="6">
        <v>0</v>
      </c>
      <c r="G63" s="7">
        <v>0</v>
      </c>
      <c r="H63" s="12" t="s">
        <v>814</v>
      </c>
    </row>
    <row r="64" spans="1:8" ht="15" customHeight="1">
      <c r="A64" s="195" t="s">
        <v>324</v>
      </c>
      <c r="B64" s="195"/>
      <c r="C64" s="195"/>
      <c r="D64" s="5">
        <v>1500</v>
      </c>
      <c r="E64" s="5">
        <v>1500</v>
      </c>
      <c r="F64" s="6">
        <v>0</v>
      </c>
      <c r="G64" s="7">
        <v>0</v>
      </c>
      <c r="H64" s="13" t="s">
        <v>317</v>
      </c>
    </row>
    <row r="65" spans="1:8" ht="23.25" customHeight="1">
      <c r="A65" s="196" t="s">
        <v>1229</v>
      </c>
      <c r="B65" s="196"/>
      <c r="C65" s="196"/>
      <c r="D65" s="9">
        <v>1500</v>
      </c>
      <c r="E65" s="9">
        <v>1500</v>
      </c>
      <c r="F65" s="9">
        <v>0</v>
      </c>
      <c r="G65" s="10">
        <v>0</v>
      </c>
      <c r="H65" s="15" t="s">
        <v>317</v>
      </c>
    </row>
    <row r="66" spans="1:8" ht="15" customHeight="1">
      <c r="A66" s="193" t="s">
        <v>21</v>
      </c>
      <c r="B66" s="193"/>
      <c r="C66" s="193"/>
      <c r="D66" s="193"/>
      <c r="E66" s="193"/>
      <c r="F66" s="193"/>
      <c r="G66" s="193"/>
      <c r="H66" s="193"/>
    </row>
    <row r="67" spans="1:8" ht="15" customHeight="1">
      <c r="A67" s="194" t="s">
        <v>347</v>
      </c>
      <c r="B67" s="194"/>
      <c r="C67" s="194"/>
      <c r="D67" s="194"/>
      <c r="E67" s="194"/>
      <c r="F67" s="194"/>
      <c r="G67" s="194"/>
      <c r="H67" s="194"/>
    </row>
    <row r="68" spans="1:8" ht="15" customHeight="1">
      <c r="A68" s="4" t="s">
        <v>317</v>
      </c>
      <c r="B68" s="191" t="s">
        <v>1134</v>
      </c>
      <c r="C68" s="191"/>
      <c r="D68" s="5">
        <v>50</v>
      </c>
      <c r="E68" s="5">
        <v>31</v>
      </c>
      <c r="F68" s="6">
        <v>15.684</v>
      </c>
      <c r="G68" s="7">
        <v>0.50594</v>
      </c>
      <c r="H68" s="12" t="s">
        <v>22</v>
      </c>
    </row>
    <row r="69" spans="1:8" ht="15" customHeight="1">
      <c r="A69" s="195" t="s">
        <v>348</v>
      </c>
      <c r="B69" s="195"/>
      <c r="C69" s="195"/>
      <c r="D69" s="5">
        <v>50</v>
      </c>
      <c r="E69" s="5">
        <v>31</v>
      </c>
      <c r="F69" s="6">
        <v>15.684</v>
      </c>
      <c r="G69" s="7">
        <v>0.50594</v>
      </c>
      <c r="H69" s="13" t="s">
        <v>317</v>
      </c>
    </row>
    <row r="70" spans="1:8" ht="15" customHeight="1">
      <c r="A70" s="194" t="s">
        <v>1135</v>
      </c>
      <c r="B70" s="194"/>
      <c r="C70" s="194"/>
      <c r="D70" s="194"/>
      <c r="E70" s="194"/>
      <c r="F70" s="194"/>
      <c r="G70" s="194"/>
      <c r="H70" s="194"/>
    </row>
    <row r="71" spans="1:8" ht="15" customHeight="1">
      <c r="A71" s="4" t="s">
        <v>317</v>
      </c>
      <c r="B71" s="191" t="s">
        <v>1134</v>
      </c>
      <c r="C71" s="191"/>
      <c r="D71" s="5">
        <v>300</v>
      </c>
      <c r="E71" s="5">
        <v>320</v>
      </c>
      <c r="F71" s="6">
        <v>309.5588</v>
      </c>
      <c r="G71" s="7">
        <v>0.96737</v>
      </c>
      <c r="H71" s="12" t="s">
        <v>23</v>
      </c>
    </row>
    <row r="72" spans="1:8" ht="15" customHeight="1">
      <c r="A72" s="195" t="s">
        <v>1136</v>
      </c>
      <c r="B72" s="195"/>
      <c r="C72" s="195"/>
      <c r="D72" s="5">
        <v>300</v>
      </c>
      <c r="E72" s="5">
        <v>320</v>
      </c>
      <c r="F72" s="6">
        <v>309.5588</v>
      </c>
      <c r="G72" s="7">
        <v>0.96737</v>
      </c>
      <c r="H72" s="13" t="s">
        <v>317</v>
      </c>
    </row>
    <row r="73" spans="1:8" ht="15" customHeight="1">
      <c r="A73" s="194" t="s">
        <v>1137</v>
      </c>
      <c r="B73" s="194"/>
      <c r="C73" s="194"/>
      <c r="D73" s="194"/>
      <c r="E73" s="194"/>
      <c r="F73" s="194"/>
      <c r="G73" s="194"/>
      <c r="H73" s="194"/>
    </row>
    <row r="74" spans="1:8" ht="35.25" customHeight="1">
      <c r="A74" s="4" t="s">
        <v>317</v>
      </c>
      <c r="B74" s="191" t="s">
        <v>1134</v>
      </c>
      <c r="C74" s="191"/>
      <c r="D74" s="5">
        <v>726</v>
      </c>
      <c r="E74" s="5">
        <v>706</v>
      </c>
      <c r="F74" s="6">
        <v>685.184</v>
      </c>
      <c r="G74" s="7">
        <v>0.97052</v>
      </c>
      <c r="H74" s="12" t="s">
        <v>24</v>
      </c>
    </row>
    <row r="75" spans="1:8" ht="15" customHeight="1">
      <c r="A75" s="195" t="s">
        <v>1138</v>
      </c>
      <c r="B75" s="195"/>
      <c r="C75" s="195"/>
      <c r="D75" s="5">
        <v>726</v>
      </c>
      <c r="E75" s="5">
        <v>706</v>
      </c>
      <c r="F75" s="6">
        <v>685.184</v>
      </c>
      <c r="G75" s="7">
        <v>0.97052</v>
      </c>
      <c r="H75" s="13" t="s">
        <v>317</v>
      </c>
    </row>
    <row r="76" spans="1:8" ht="15" customHeight="1">
      <c r="A76" s="194" t="s">
        <v>826</v>
      </c>
      <c r="B76" s="194"/>
      <c r="C76" s="194"/>
      <c r="D76" s="194"/>
      <c r="E76" s="194"/>
      <c r="F76" s="194"/>
      <c r="G76" s="194"/>
      <c r="H76" s="194"/>
    </row>
    <row r="77" spans="1:8" ht="15" customHeight="1">
      <c r="A77" s="4" t="s">
        <v>317</v>
      </c>
      <c r="B77" s="191" t="s">
        <v>1134</v>
      </c>
      <c r="C77" s="191"/>
      <c r="D77" s="5">
        <v>500</v>
      </c>
      <c r="E77" s="5">
        <v>0</v>
      </c>
      <c r="F77" s="6">
        <v>0</v>
      </c>
      <c r="G77" s="7">
        <v>0</v>
      </c>
      <c r="H77" s="12" t="s">
        <v>317</v>
      </c>
    </row>
    <row r="78" spans="1:8" ht="15" customHeight="1">
      <c r="A78" s="195" t="s">
        <v>827</v>
      </c>
      <c r="B78" s="195"/>
      <c r="C78" s="195"/>
      <c r="D78" s="5">
        <v>500</v>
      </c>
      <c r="E78" s="5">
        <v>0</v>
      </c>
      <c r="F78" s="6">
        <v>0</v>
      </c>
      <c r="G78" s="7">
        <v>0</v>
      </c>
      <c r="H78" s="13" t="s">
        <v>317</v>
      </c>
    </row>
    <row r="79" spans="1:8" ht="15" customHeight="1">
      <c r="A79" s="194" t="s">
        <v>1269</v>
      </c>
      <c r="B79" s="194"/>
      <c r="C79" s="194"/>
      <c r="D79" s="194"/>
      <c r="E79" s="194"/>
      <c r="F79" s="194"/>
      <c r="G79" s="194"/>
      <c r="H79" s="194"/>
    </row>
    <row r="80" spans="1:8" ht="15" customHeight="1">
      <c r="A80" s="4" t="s">
        <v>317</v>
      </c>
      <c r="B80" s="191" t="s">
        <v>1134</v>
      </c>
      <c r="C80" s="191"/>
      <c r="D80" s="5">
        <v>70</v>
      </c>
      <c r="E80" s="5">
        <v>70</v>
      </c>
      <c r="F80" s="6">
        <v>32</v>
      </c>
      <c r="G80" s="7">
        <v>0.4571</v>
      </c>
      <c r="H80" s="12" t="s">
        <v>105</v>
      </c>
    </row>
    <row r="81" spans="1:8" ht="15" customHeight="1">
      <c r="A81" s="195" t="s">
        <v>1270</v>
      </c>
      <c r="B81" s="195"/>
      <c r="C81" s="195"/>
      <c r="D81" s="5">
        <v>70</v>
      </c>
      <c r="E81" s="5">
        <v>70</v>
      </c>
      <c r="F81" s="6">
        <v>32</v>
      </c>
      <c r="G81" s="7">
        <f>F81/E81</f>
        <v>0.45714285714285713</v>
      </c>
      <c r="H81" s="13" t="s">
        <v>317</v>
      </c>
    </row>
    <row r="82" spans="1:8" ht="15" customHeight="1">
      <c r="A82" s="194" t="s">
        <v>1271</v>
      </c>
      <c r="B82" s="194"/>
      <c r="C82" s="194"/>
      <c r="D82" s="194"/>
      <c r="E82" s="194"/>
      <c r="F82" s="194"/>
      <c r="G82" s="194"/>
      <c r="H82" s="194"/>
    </row>
    <row r="83" spans="1:8" ht="39" customHeight="1">
      <c r="A83" s="4" t="s">
        <v>317</v>
      </c>
      <c r="B83" s="191" t="s">
        <v>1134</v>
      </c>
      <c r="C83" s="191"/>
      <c r="D83" s="5">
        <v>900</v>
      </c>
      <c r="E83" s="5">
        <v>703</v>
      </c>
      <c r="F83" s="6">
        <v>643.19025</v>
      </c>
      <c r="G83" s="7">
        <v>0.91492</v>
      </c>
      <c r="H83" s="12" t="s">
        <v>106</v>
      </c>
    </row>
    <row r="84" spans="1:8" ht="15" customHeight="1">
      <c r="A84" s="195" t="s">
        <v>1272</v>
      </c>
      <c r="B84" s="195"/>
      <c r="C84" s="195"/>
      <c r="D84" s="5">
        <v>900</v>
      </c>
      <c r="E84" s="5">
        <v>703</v>
      </c>
      <c r="F84" s="6">
        <v>643.19025</v>
      </c>
      <c r="G84" s="7">
        <v>0.91492</v>
      </c>
      <c r="H84" s="13" t="s">
        <v>317</v>
      </c>
    </row>
    <row r="85" spans="1:8" ht="15" customHeight="1">
      <c r="A85" s="196" t="s">
        <v>25</v>
      </c>
      <c r="B85" s="196"/>
      <c r="C85" s="196"/>
      <c r="D85" s="9">
        <v>2546</v>
      </c>
      <c r="E85" s="9">
        <v>1830</v>
      </c>
      <c r="F85" s="9">
        <v>1686.30505</v>
      </c>
      <c r="G85" s="10">
        <v>0.92148</v>
      </c>
      <c r="H85" s="15" t="s">
        <v>317</v>
      </c>
    </row>
    <row r="86" spans="1:8" ht="15" customHeight="1">
      <c r="A86" s="193" t="s">
        <v>222</v>
      </c>
      <c r="B86" s="193"/>
      <c r="C86" s="193"/>
      <c r="D86" s="193"/>
      <c r="E86" s="193"/>
      <c r="F86" s="193"/>
      <c r="G86" s="193"/>
      <c r="H86" s="193"/>
    </row>
    <row r="87" spans="1:8" ht="15" customHeight="1">
      <c r="A87" s="194" t="s">
        <v>103</v>
      </c>
      <c r="B87" s="194"/>
      <c r="C87" s="194"/>
      <c r="D87" s="194"/>
      <c r="E87" s="194"/>
      <c r="F87" s="194"/>
      <c r="G87" s="194"/>
      <c r="H87" s="194"/>
    </row>
    <row r="88" spans="1:8" ht="15" customHeight="1">
      <c r="A88" s="4" t="s">
        <v>317</v>
      </c>
      <c r="B88" s="191" t="s">
        <v>1134</v>
      </c>
      <c r="C88" s="191"/>
      <c r="D88" s="5">
        <v>500</v>
      </c>
      <c r="E88" s="5">
        <v>500</v>
      </c>
      <c r="F88" s="6">
        <v>0</v>
      </c>
      <c r="G88" s="7">
        <v>0</v>
      </c>
      <c r="H88" s="12" t="s">
        <v>26</v>
      </c>
    </row>
    <row r="89" spans="1:8" ht="15" customHeight="1">
      <c r="A89" s="195" t="s">
        <v>104</v>
      </c>
      <c r="B89" s="195"/>
      <c r="C89" s="195"/>
      <c r="D89" s="5">
        <v>500</v>
      </c>
      <c r="E89" s="5">
        <v>500</v>
      </c>
      <c r="F89" s="6">
        <v>0</v>
      </c>
      <c r="G89" s="7">
        <v>0</v>
      </c>
      <c r="H89" s="13" t="s">
        <v>317</v>
      </c>
    </row>
    <row r="90" spans="1:8" ht="15" customHeight="1">
      <c r="A90" s="196" t="s">
        <v>361</v>
      </c>
      <c r="B90" s="196"/>
      <c r="C90" s="196"/>
      <c r="D90" s="9">
        <v>500</v>
      </c>
      <c r="E90" s="9">
        <v>500</v>
      </c>
      <c r="F90" s="9">
        <v>0</v>
      </c>
      <c r="G90" s="10">
        <v>0</v>
      </c>
      <c r="H90" s="15" t="s">
        <v>317</v>
      </c>
    </row>
    <row r="91" spans="1:8" ht="30" customHeight="1">
      <c r="A91" s="196" t="s">
        <v>27</v>
      </c>
      <c r="B91" s="196"/>
      <c r="C91" s="196"/>
      <c r="D91" s="8">
        <v>31697</v>
      </c>
      <c r="E91" s="8">
        <v>26134.68017</v>
      </c>
      <c r="F91" s="8">
        <v>22933.91381</v>
      </c>
      <c r="G91" s="14">
        <v>0.87753</v>
      </c>
      <c r="H91" s="15" t="s">
        <v>317</v>
      </c>
    </row>
  </sheetData>
  <sheetProtection/>
  <mergeCells count="91">
    <mergeCell ref="B1:C1"/>
    <mergeCell ref="A2:H2"/>
    <mergeCell ref="A3:H3"/>
    <mergeCell ref="B4:C4"/>
    <mergeCell ref="A5:C5"/>
    <mergeCell ref="A6:H6"/>
    <mergeCell ref="B7:C7"/>
    <mergeCell ref="B8:C8"/>
    <mergeCell ref="A9:C9"/>
    <mergeCell ref="A10:H10"/>
    <mergeCell ref="B11:C11"/>
    <mergeCell ref="A12:C12"/>
    <mergeCell ref="A13:H13"/>
    <mergeCell ref="B14:C14"/>
    <mergeCell ref="A15:C15"/>
    <mergeCell ref="A16:H16"/>
    <mergeCell ref="B17:C17"/>
    <mergeCell ref="A18:C18"/>
    <mergeCell ref="A19:H19"/>
    <mergeCell ref="B20:C20"/>
    <mergeCell ref="A21:C21"/>
    <mergeCell ref="A22:H22"/>
    <mergeCell ref="B23:C23"/>
    <mergeCell ref="A24:C24"/>
    <mergeCell ref="A25:H25"/>
    <mergeCell ref="B26:C26"/>
    <mergeCell ref="B27:C27"/>
    <mergeCell ref="B28:C28"/>
    <mergeCell ref="A29:C29"/>
    <mergeCell ref="A30:C30"/>
    <mergeCell ref="A31:H31"/>
    <mergeCell ref="A32:H32"/>
    <mergeCell ref="B33:C33"/>
    <mergeCell ref="B34:C34"/>
    <mergeCell ref="A35:C35"/>
    <mergeCell ref="A36:H36"/>
    <mergeCell ref="B37:C37"/>
    <mergeCell ref="A38:C38"/>
    <mergeCell ref="A39:H39"/>
    <mergeCell ref="B40:C40"/>
    <mergeCell ref="A41:C41"/>
    <mergeCell ref="A42:H42"/>
    <mergeCell ref="B43:C43"/>
    <mergeCell ref="B44:C44"/>
    <mergeCell ref="A45:C45"/>
    <mergeCell ref="A46:C46"/>
    <mergeCell ref="A47:H47"/>
    <mergeCell ref="A48:H48"/>
    <mergeCell ref="B49:C49"/>
    <mergeCell ref="B50:C50"/>
    <mergeCell ref="A51:C51"/>
    <mergeCell ref="A52:H52"/>
    <mergeCell ref="B53:C53"/>
    <mergeCell ref="A54:C54"/>
    <mergeCell ref="A55:C55"/>
    <mergeCell ref="A56:H56"/>
    <mergeCell ref="A57:H57"/>
    <mergeCell ref="B58:C58"/>
    <mergeCell ref="A59:C59"/>
    <mergeCell ref="A60:C60"/>
    <mergeCell ref="A61:H61"/>
    <mergeCell ref="A62:H62"/>
    <mergeCell ref="B63:C63"/>
    <mergeCell ref="A64:C64"/>
    <mergeCell ref="A65:C65"/>
    <mergeCell ref="A66:H66"/>
    <mergeCell ref="A67:H67"/>
    <mergeCell ref="B68:C68"/>
    <mergeCell ref="A69:C69"/>
    <mergeCell ref="A70:H70"/>
    <mergeCell ref="B71:C71"/>
    <mergeCell ref="A72:C72"/>
    <mergeCell ref="A73:H73"/>
    <mergeCell ref="B74:C74"/>
    <mergeCell ref="A75:C75"/>
    <mergeCell ref="A76:H76"/>
    <mergeCell ref="B77:C77"/>
    <mergeCell ref="A78:C78"/>
    <mergeCell ref="A79:H79"/>
    <mergeCell ref="B80:C80"/>
    <mergeCell ref="A81:C81"/>
    <mergeCell ref="A82:H82"/>
    <mergeCell ref="B83:C83"/>
    <mergeCell ref="A84:C84"/>
    <mergeCell ref="A89:C89"/>
    <mergeCell ref="A90:C90"/>
    <mergeCell ref="A91:C91"/>
    <mergeCell ref="A85:C85"/>
    <mergeCell ref="A86:H86"/>
    <mergeCell ref="A87:H87"/>
    <mergeCell ref="B88:C88"/>
  </mergeCells>
  <printOptions/>
  <pageMargins left="0.59" right="0.4166666666666667" top="0.78" bottom="0.6" header="0.49" footer="0.25"/>
  <pageSetup firstPageNumber="16" useFirstPageNumber="1" horizontalDpi="300" verticalDpi="300" orientation="landscape" pageOrder="overThenDown" paperSize="9" r:id="rId1"/>
  <headerFooter alignWithMargins="0">
    <oddHeader>&amp;L&amp;"Arial,Tučné"v tis. Kč&amp;C&amp;"Arial,Tučné"Velké opravy - rok 2014</oddHeader>
    <oddFooter>&amp;C&amp;P</oddFooter>
  </headerFooter>
  <rowBreaks count="3" manualBreakCount="3">
    <brk id="30" max="255" man="1"/>
    <brk id="55" max="255" man="1"/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H704"/>
  <sheetViews>
    <sheetView zoomScaleSheetLayoutView="100" zoomScalePageLayoutView="0" workbookViewId="0" topLeftCell="A679">
      <selection activeCell="I708" sqref="I708"/>
    </sheetView>
  </sheetViews>
  <sheetFormatPr defaultColWidth="9.140625" defaultRowHeight="12.75"/>
  <cols>
    <col min="1" max="1" width="4.8515625" style="0" customWidth="1"/>
    <col min="2" max="2" width="10.57421875" style="0" customWidth="1"/>
    <col min="3" max="3" width="15.28125" style="0" customWidth="1"/>
    <col min="4" max="5" width="8.8515625" style="0" bestFit="1" customWidth="1"/>
    <col min="6" max="6" width="10.00390625" style="0" bestFit="1" customWidth="1"/>
    <col min="7" max="7" width="7.57421875" style="0" bestFit="1" customWidth="1"/>
    <col min="8" max="8" width="30.140625" style="0" customWidth="1"/>
    <col min="9" max="9" width="52.8515625" style="0" customWidth="1"/>
  </cols>
  <sheetData>
    <row r="1" spans="1:8" ht="34.5" customHeight="1" thickBot="1">
      <c r="A1" s="2" t="s">
        <v>45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237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325</v>
      </c>
      <c r="B3" s="194"/>
      <c r="C3" s="194"/>
      <c r="D3" s="194"/>
      <c r="E3" s="194"/>
      <c r="F3" s="194"/>
      <c r="G3" s="194"/>
      <c r="H3" s="194"/>
    </row>
    <row r="4" spans="1:8" ht="21" customHeight="1">
      <c r="A4" s="4" t="s">
        <v>317</v>
      </c>
      <c r="B4" s="191" t="s">
        <v>506</v>
      </c>
      <c r="C4" s="191"/>
      <c r="D4" s="5">
        <v>0</v>
      </c>
      <c r="E4" s="5">
        <v>25</v>
      </c>
      <c r="F4" s="6">
        <v>25</v>
      </c>
      <c r="G4" s="7">
        <v>1</v>
      </c>
      <c r="H4" s="12" t="s">
        <v>238</v>
      </c>
    </row>
    <row r="5" spans="1:8" ht="15" customHeight="1">
      <c r="A5" s="195" t="s">
        <v>331</v>
      </c>
      <c r="B5" s="195"/>
      <c r="C5" s="195"/>
      <c r="D5" s="5">
        <v>0</v>
      </c>
      <c r="E5" s="5">
        <v>25</v>
      </c>
      <c r="F5" s="6">
        <v>25</v>
      </c>
      <c r="G5" s="7">
        <v>1</v>
      </c>
      <c r="H5" s="13" t="s">
        <v>317</v>
      </c>
    </row>
    <row r="6" spans="1:8" ht="22.5" customHeight="1">
      <c r="A6" s="196" t="s">
        <v>338</v>
      </c>
      <c r="B6" s="196"/>
      <c r="C6" s="196"/>
      <c r="D6" s="9">
        <v>0</v>
      </c>
      <c r="E6" s="9">
        <v>25</v>
      </c>
      <c r="F6" s="9">
        <v>25</v>
      </c>
      <c r="G6" s="10">
        <v>1</v>
      </c>
      <c r="H6" s="15" t="s">
        <v>317</v>
      </c>
    </row>
    <row r="7" spans="1:8" ht="15" customHeight="1">
      <c r="A7" s="193" t="s">
        <v>619</v>
      </c>
      <c r="B7" s="193"/>
      <c r="C7" s="193"/>
      <c r="D7" s="193"/>
      <c r="E7" s="193"/>
      <c r="F7" s="193"/>
      <c r="G7" s="193"/>
      <c r="H7" s="193"/>
    </row>
    <row r="8" spans="1:8" ht="15" customHeight="1">
      <c r="A8" s="194" t="s">
        <v>826</v>
      </c>
      <c r="B8" s="194"/>
      <c r="C8" s="194"/>
      <c r="D8" s="194"/>
      <c r="E8" s="194"/>
      <c r="F8" s="194"/>
      <c r="G8" s="194"/>
      <c r="H8" s="194"/>
    </row>
    <row r="9" spans="1:8" ht="21" customHeight="1">
      <c r="A9" s="4" t="s">
        <v>317</v>
      </c>
      <c r="B9" s="191" t="s">
        <v>46</v>
      </c>
      <c r="C9" s="191"/>
      <c r="D9" s="5">
        <v>75</v>
      </c>
      <c r="E9" s="5">
        <v>325</v>
      </c>
      <c r="F9" s="6">
        <v>275</v>
      </c>
      <c r="G9" s="7">
        <v>0.84615</v>
      </c>
      <c r="H9" s="12" t="s">
        <v>620</v>
      </c>
    </row>
    <row r="10" spans="1:8" ht="21" customHeight="1">
      <c r="A10" s="4" t="s">
        <v>317</v>
      </c>
      <c r="B10" s="191" t="s">
        <v>47</v>
      </c>
      <c r="C10" s="191"/>
      <c r="D10" s="5">
        <v>25</v>
      </c>
      <c r="E10" s="5">
        <v>0</v>
      </c>
      <c r="F10" s="6">
        <v>0</v>
      </c>
      <c r="G10" s="7">
        <v>0</v>
      </c>
      <c r="H10" s="12" t="s">
        <v>622</v>
      </c>
    </row>
    <row r="11" spans="1:8" ht="23.25" customHeight="1">
      <c r="A11" s="4" t="s">
        <v>317</v>
      </c>
      <c r="B11" s="191" t="s">
        <v>506</v>
      </c>
      <c r="C11" s="191"/>
      <c r="D11" s="5">
        <v>475</v>
      </c>
      <c r="E11" s="5">
        <v>300</v>
      </c>
      <c r="F11" s="6">
        <v>300</v>
      </c>
      <c r="G11" s="7">
        <v>1</v>
      </c>
      <c r="H11" s="12" t="s">
        <v>622</v>
      </c>
    </row>
    <row r="12" spans="1:8" ht="21" customHeight="1">
      <c r="A12" s="4" t="s">
        <v>317</v>
      </c>
      <c r="B12" s="191" t="s">
        <v>623</v>
      </c>
      <c r="C12" s="191"/>
      <c r="D12" s="5">
        <v>125</v>
      </c>
      <c r="E12" s="5">
        <v>75</v>
      </c>
      <c r="F12" s="6">
        <v>75</v>
      </c>
      <c r="G12" s="7">
        <v>1</v>
      </c>
      <c r="H12" s="12" t="s">
        <v>622</v>
      </c>
    </row>
    <row r="13" spans="1:8" ht="15" customHeight="1">
      <c r="A13" s="195" t="s">
        <v>827</v>
      </c>
      <c r="B13" s="195"/>
      <c r="C13" s="195"/>
      <c r="D13" s="5">
        <v>700</v>
      </c>
      <c r="E13" s="5">
        <v>700</v>
      </c>
      <c r="F13" s="6">
        <v>650</v>
      </c>
      <c r="G13" s="7">
        <v>0.92857</v>
      </c>
      <c r="H13" s="13" t="s">
        <v>317</v>
      </c>
    </row>
    <row r="14" spans="1:8" ht="15" customHeight="1">
      <c r="A14" s="196" t="s">
        <v>505</v>
      </c>
      <c r="B14" s="196"/>
      <c r="C14" s="196"/>
      <c r="D14" s="9">
        <v>700</v>
      </c>
      <c r="E14" s="9">
        <v>700</v>
      </c>
      <c r="F14" s="9">
        <v>650</v>
      </c>
      <c r="G14" s="10">
        <v>0.92857</v>
      </c>
      <c r="H14" s="15" t="s">
        <v>317</v>
      </c>
    </row>
    <row r="15" spans="1:8" ht="15" customHeight="1">
      <c r="A15" s="193" t="s">
        <v>626</v>
      </c>
      <c r="B15" s="193"/>
      <c r="C15" s="193"/>
      <c r="D15" s="193"/>
      <c r="E15" s="193"/>
      <c r="F15" s="193"/>
      <c r="G15" s="193"/>
      <c r="H15" s="193"/>
    </row>
    <row r="16" spans="1:8" ht="15" customHeight="1">
      <c r="A16" s="194" t="s">
        <v>627</v>
      </c>
      <c r="B16" s="194"/>
      <c r="C16" s="194"/>
      <c r="D16" s="194"/>
      <c r="E16" s="194"/>
      <c r="F16" s="194"/>
      <c r="G16" s="194"/>
      <c r="H16" s="194"/>
    </row>
    <row r="17" spans="1:8" ht="19.5" customHeight="1">
      <c r="A17" s="4" t="s">
        <v>317</v>
      </c>
      <c r="B17" s="191" t="s">
        <v>47</v>
      </c>
      <c r="C17" s="191"/>
      <c r="D17" s="5">
        <v>650</v>
      </c>
      <c r="E17" s="5">
        <v>650</v>
      </c>
      <c r="F17" s="6">
        <v>650</v>
      </c>
      <c r="G17" s="7">
        <v>1</v>
      </c>
      <c r="H17" s="12" t="s">
        <v>628</v>
      </c>
    </row>
    <row r="18" spans="1:8" ht="15" customHeight="1">
      <c r="A18" s="195" t="s">
        <v>629</v>
      </c>
      <c r="B18" s="195"/>
      <c r="C18" s="195"/>
      <c r="D18" s="5">
        <v>650</v>
      </c>
      <c r="E18" s="5">
        <v>650</v>
      </c>
      <c r="F18" s="6">
        <v>650</v>
      </c>
      <c r="G18" s="7">
        <v>1</v>
      </c>
      <c r="H18" s="13" t="s">
        <v>317</v>
      </c>
    </row>
    <row r="19" spans="1:8" ht="15" customHeight="1">
      <c r="A19" s="194" t="s">
        <v>354</v>
      </c>
      <c r="B19" s="194"/>
      <c r="C19" s="194"/>
      <c r="D19" s="194"/>
      <c r="E19" s="194"/>
      <c r="F19" s="194"/>
      <c r="G19" s="194"/>
      <c r="H19" s="194"/>
    </row>
    <row r="20" spans="1:8" ht="22.5" customHeight="1">
      <c r="A20" s="4" t="s">
        <v>317</v>
      </c>
      <c r="B20" s="191" t="s">
        <v>46</v>
      </c>
      <c r="C20" s="191"/>
      <c r="D20" s="5">
        <v>0</v>
      </c>
      <c r="E20" s="5">
        <v>30</v>
      </c>
      <c r="F20" s="6">
        <v>30</v>
      </c>
      <c r="G20" s="7">
        <v>1</v>
      </c>
      <c r="H20" s="12" t="s">
        <v>630</v>
      </c>
    </row>
    <row r="21" spans="1:8" ht="20.25" customHeight="1">
      <c r="A21" s="4" t="s">
        <v>317</v>
      </c>
      <c r="B21" s="191" t="s">
        <v>46</v>
      </c>
      <c r="C21" s="191"/>
      <c r="D21" s="5">
        <v>250</v>
      </c>
      <c r="E21" s="5">
        <v>250</v>
      </c>
      <c r="F21" s="6">
        <v>250</v>
      </c>
      <c r="G21" s="7">
        <v>1</v>
      </c>
      <c r="H21" s="12" t="s">
        <v>631</v>
      </c>
    </row>
    <row r="22" spans="1:8" ht="21" customHeight="1">
      <c r="A22" s="4" t="s">
        <v>317</v>
      </c>
      <c r="B22" s="191" t="s">
        <v>46</v>
      </c>
      <c r="C22" s="191"/>
      <c r="D22" s="5">
        <v>180</v>
      </c>
      <c r="E22" s="5">
        <v>180</v>
      </c>
      <c r="F22" s="6">
        <v>180</v>
      </c>
      <c r="G22" s="7">
        <v>1</v>
      </c>
      <c r="H22" s="12" t="s">
        <v>632</v>
      </c>
    </row>
    <row r="23" spans="1:8" ht="21" customHeight="1">
      <c r="A23" s="4" t="s">
        <v>317</v>
      </c>
      <c r="B23" s="191" t="s">
        <v>47</v>
      </c>
      <c r="C23" s="191"/>
      <c r="D23" s="5">
        <v>0</v>
      </c>
      <c r="E23" s="5">
        <v>100</v>
      </c>
      <c r="F23" s="6">
        <v>100</v>
      </c>
      <c r="G23" s="7">
        <v>1</v>
      </c>
      <c r="H23" s="12" t="s">
        <v>633</v>
      </c>
    </row>
    <row r="24" spans="1:8" ht="21" customHeight="1">
      <c r="A24" s="4" t="s">
        <v>317</v>
      </c>
      <c r="B24" s="191" t="s">
        <v>47</v>
      </c>
      <c r="C24" s="191"/>
      <c r="D24" s="5">
        <v>300</v>
      </c>
      <c r="E24" s="5">
        <v>300</v>
      </c>
      <c r="F24" s="6">
        <v>300</v>
      </c>
      <c r="G24" s="7">
        <v>1</v>
      </c>
      <c r="H24" s="12" t="s">
        <v>634</v>
      </c>
    </row>
    <row r="25" spans="1:8" ht="21.75" customHeight="1">
      <c r="A25" s="4" t="s">
        <v>317</v>
      </c>
      <c r="B25" s="191" t="s">
        <v>635</v>
      </c>
      <c r="C25" s="191"/>
      <c r="D25" s="5">
        <v>500</v>
      </c>
      <c r="E25" s="5">
        <v>530</v>
      </c>
      <c r="F25" s="6">
        <v>530</v>
      </c>
      <c r="G25" s="7">
        <v>1</v>
      </c>
      <c r="H25" s="12" t="s">
        <v>636</v>
      </c>
    </row>
    <row r="26" spans="1:8" ht="15" customHeight="1">
      <c r="A26" s="4" t="s">
        <v>317</v>
      </c>
      <c r="B26" s="191" t="s">
        <v>635</v>
      </c>
      <c r="C26" s="191"/>
      <c r="D26" s="5">
        <v>25</v>
      </c>
      <c r="E26" s="5">
        <v>25</v>
      </c>
      <c r="F26" s="6">
        <v>25</v>
      </c>
      <c r="G26" s="7">
        <v>1</v>
      </c>
      <c r="H26" s="12" t="s">
        <v>637</v>
      </c>
    </row>
    <row r="27" spans="1:8" ht="15" customHeight="1">
      <c r="A27" s="4" t="s">
        <v>317</v>
      </c>
      <c r="B27" s="191" t="s">
        <v>635</v>
      </c>
      <c r="C27" s="191"/>
      <c r="D27" s="5">
        <v>1000</v>
      </c>
      <c r="E27" s="5">
        <v>1000</v>
      </c>
      <c r="F27" s="6">
        <v>1000</v>
      </c>
      <c r="G27" s="7">
        <v>1</v>
      </c>
      <c r="H27" s="12" t="s">
        <v>638</v>
      </c>
    </row>
    <row r="28" spans="1:8" ht="21.75" customHeight="1">
      <c r="A28" s="4" t="s">
        <v>317</v>
      </c>
      <c r="B28" s="191" t="s">
        <v>635</v>
      </c>
      <c r="C28" s="191"/>
      <c r="D28" s="5">
        <v>300</v>
      </c>
      <c r="E28" s="5">
        <v>300</v>
      </c>
      <c r="F28" s="6">
        <v>300</v>
      </c>
      <c r="G28" s="7">
        <v>1</v>
      </c>
      <c r="H28" s="12" t="s">
        <v>639</v>
      </c>
    </row>
    <row r="29" spans="1:8" ht="15" customHeight="1">
      <c r="A29" s="4" t="s">
        <v>317</v>
      </c>
      <c r="B29" s="191" t="s">
        <v>635</v>
      </c>
      <c r="C29" s="191"/>
      <c r="D29" s="5">
        <v>0</v>
      </c>
      <c r="E29" s="5">
        <v>30</v>
      </c>
      <c r="F29" s="6">
        <v>30</v>
      </c>
      <c r="G29" s="7">
        <v>1</v>
      </c>
      <c r="H29" s="12" t="s">
        <v>640</v>
      </c>
    </row>
    <row r="30" spans="1:8" ht="35.25" customHeight="1">
      <c r="A30" s="4" t="s">
        <v>317</v>
      </c>
      <c r="B30" s="191" t="s">
        <v>587</v>
      </c>
      <c r="C30" s="191"/>
      <c r="D30" s="5">
        <v>600</v>
      </c>
      <c r="E30" s="5">
        <v>600</v>
      </c>
      <c r="F30" s="6">
        <v>600</v>
      </c>
      <c r="G30" s="7">
        <v>1</v>
      </c>
      <c r="H30" s="12" t="s">
        <v>641</v>
      </c>
    </row>
    <row r="31" spans="1:8" ht="21.75" customHeight="1">
      <c r="A31" s="4" t="s">
        <v>317</v>
      </c>
      <c r="B31" s="191" t="s">
        <v>642</v>
      </c>
      <c r="C31" s="191"/>
      <c r="D31" s="5">
        <v>750</v>
      </c>
      <c r="E31" s="5">
        <v>750</v>
      </c>
      <c r="F31" s="6">
        <v>750</v>
      </c>
      <c r="G31" s="7">
        <v>1</v>
      </c>
      <c r="H31" s="12" t="s">
        <v>643</v>
      </c>
    </row>
    <row r="32" spans="1:8" ht="36" customHeight="1">
      <c r="A32" s="4" t="s">
        <v>317</v>
      </c>
      <c r="B32" s="191" t="s">
        <v>635</v>
      </c>
      <c r="C32" s="191"/>
      <c r="D32" s="5">
        <v>1400</v>
      </c>
      <c r="E32" s="5">
        <v>1400</v>
      </c>
      <c r="F32" s="6">
        <v>1400</v>
      </c>
      <c r="G32" s="7">
        <v>1</v>
      </c>
      <c r="H32" s="12" t="s">
        <v>272</v>
      </c>
    </row>
    <row r="33" spans="1:8" ht="15" customHeight="1">
      <c r="A33" s="4" t="s">
        <v>317</v>
      </c>
      <c r="B33" s="191" t="s">
        <v>635</v>
      </c>
      <c r="C33" s="191"/>
      <c r="D33" s="5">
        <v>270</v>
      </c>
      <c r="E33" s="5">
        <v>270</v>
      </c>
      <c r="F33" s="6">
        <v>270</v>
      </c>
      <c r="G33" s="7">
        <v>1</v>
      </c>
      <c r="H33" s="12" t="s">
        <v>273</v>
      </c>
    </row>
    <row r="34" spans="1:8" ht="33" customHeight="1">
      <c r="A34" s="4" t="s">
        <v>317</v>
      </c>
      <c r="B34" s="191" t="s">
        <v>47</v>
      </c>
      <c r="C34" s="191"/>
      <c r="D34" s="5">
        <v>750</v>
      </c>
      <c r="E34" s="5">
        <v>900</v>
      </c>
      <c r="F34" s="6">
        <v>900</v>
      </c>
      <c r="G34" s="7">
        <v>1</v>
      </c>
      <c r="H34" s="12" t="s">
        <v>908</v>
      </c>
    </row>
    <row r="35" spans="1:8" ht="15" customHeight="1">
      <c r="A35" s="4" t="s">
        <v>317</v>
      </c>
      <c r="B35" s="191" t="s">
        <v>635</v>
      </c>
      <c r="C35" s="191"/>
      <c r="D35" s="5">
        <v>0</v>
      </c>
      <c r="E35" s="5">
        <v>50</v>
      </c>
      <c r="F35" s="6">
        <v>50</v>
      </c>
      <c r="G35" s="7">
        <v>1</v>
      </c>
      <c r="H35" s="12" t="s">
        <v>274</v>
      </c>
    </row>
    <row r="36" spans="1:8" ht="24.75" customHeight="1">
      <c r="A36" s="4" t="s">
        <v>317</v>
      </c>
      <c r="B36" s="191" t="s">
        <v>506</v>
      </c>
      <c r="C36" s="191"/>
      <c r="D36" s="5">
        <v>0</v>
      </c>
      <c r="E36" s="5">
        <v>15</v>
      </c>
      <c r="F36" s="6">
        <v>0</v>
      </c>
      <c r="G36" s="7">
        <v>0</v>
      </c>
      <c r="H36" s="12" t="s">
        <v>275</v>
      </c>
    </row>
    <row r="37" spans="1:8" ht="22.5" customHeight="1">
      <c r="A37" s="4" t="s">
        <v>317</v>
      </c>
      <c r="B37" s="191" t="s">
        <v>47</v>
      </c>
      <c r="C37" s="191"/>
      <c r="D37" s="5">
        <v>0</v>
      </c>
      <c r="E37" s="5">
        <v>80</v>
      </c>
      <c r="F37" s="6">
        <v>80</v>
      </c>
      <c r="G37" s="7">
        <v>1</v>
      </c>
      <c r="H37" s="12" t="s">
        <v>276</v>
      </c>
    </row>
    <row r="38" spans="1:8" ht="15" customHeight="1">
      <c r="A38" s="4" t="s">
        <v>317</v>
      </c>
      <c r="B38" s="191" t="s">
        <v>635</v>
      </c>
      <c r="C38" s="191"/>
      <c r="D38" s="5">
        <v>0</v>
      </c>
      <c r="E38" s="5">
        <v>20</v>
      </c>
      <c r="F38" s="6">
        <v>20</v>
      </c>
      <c r="G38" s="7">
        <v>1</v>
      </c>
      <c r="H38" s="12" t="s">
        <v>277</v>
      </c>
    </row>
    <row r="39" spans="1:8" ht="24" customHeight="1">
      <c r="A39" s="4" t="s">
        <v>317</v>
      </c>
      <c r="B39" s="191" t="s">
        <v>46</v>
      </c>
      <c r="C39" s="191"/>
      <c r="D39" s="5">
        <v>0</v>
      </c>
      <c r="E39" s="5">
        <v>30</v>
      </c>
      <c r="F39" s="6">
        <v>30</v>
      </c>
      <c r="G39" s="7">
        <v>1</v>
      </c>
      <c r="H39" s="12" t="s">
        <v>279</v>
      </c>
    </row>
    <row r="40" spans="1:8" ht="15" customHeight="1">
      <c r="A40" s="4" t="s">
        <v>317</v>
      </c>
      <c r="B40" s="191" t="s">
        <v>635</v>
      </c>
      <c r="C40" s="191"/>
      <c r="D40" s="5">
        <v>0</v>
      </c>
      <c r="E40" s="5">
        <v>40</v>
      </c>
      <c r="F40" s="6">
        <v>40</v>
      </c>
      <c r="G40" s="7">
        <v>1</v>
      </c>
      <c r="H40" s="12" t="s">
        <v>280</v>
      </c>
    </row>
    <row r="41" spans="1:8" ht="23.25" customHeight="1">
      <c r="A41" s="4" t="s">
        <v>317</v>
      </c>
      <c r="B41" s="191" t="s">
        <v>635</v>
      </c>
      <c r="C41" s="191"/>
      <c r="D41" s="5">
        <v>0</v>
      </c>
      <c r="E41" s="5">
        <v>25</v>
      </c>
      <c r="F41" s="6">
        <v>25</v>
      </c>
      <c r="G41" s="7">
        <v>1</v>
      </c>
      <c r="H41" s="12" t="s">
        <v>281</v>
      </c>
    </row>
    <row r="42" spans="1:8" ht="15" customHeight="1">
      <c r="A42" s="4" t="s">
        <v>317</v>
      </c>
      <c r="B42" s="191" t="s">
        <v>635</v>
      </c>
      <c r="C42" s="191"/>
      <c r="D42" s="5">
        <v>0</v>
      </c>
      <c r="E42" s="5">
        <v>50</v>
      </c>
      <c r="F42" s="6">
        <v>50</v>
      </c>
      <c r="G42" s="7">
        <v>1</v>
      </c>
      <c r="H42" s="12" t="s">
        <v>282</v>
      </c>
    </row>
    <row r="43" spans="1:8" ht="15" customHeight="1">
      <c r="A43" s="4" t="s">
        <v>317</v>
      </c>
      <c r="B43" s="191" t="s">
        <v>635</v>
      </c>
      <c r="C43" s="191"/>
      <c r="D43" s="5">
        <v>0</v>
      </c>
      <c r="E43" s="5">
        <v>50</v>
      </c>
      <c r="F43" s="6">
        <v>50</v>
      </c>
      <c r="G43" s="7">
        <v>1</v>
      </c>
      <c r="H43" s="12" t="s">
        <v>284</v>
      </c>
    </row>
    <row r="44" spans="1:8" ht="15" customHeight="1">
      <c r="A44" s="4" t="s">
        <v>317</v>
      </c>
      <c r="B44" s="191" t="s">
        <v>635</v>
      </c>
      <c r="C44" s="191"/>
      <c r="D44" s="5">
        <v>0</v>
      </c>
      <c r="E44" s="5">
        <v>20</v>
      </c>
      <c r="F44" s="6">
        <v>20</v>
      </c>
      <c r="G44" s="7">
        <v>1</v>
      </c>
      <c r="H44" s="12" t="s">
        <v>285</v>
      </c>
    </row>
    <row r="45" spans="1:8" ht="15" customHeight="1">
      <c r="A45" s="4" t="s">
        <v>317</v>
      </c>
      <c r="B45" s="191" t="s">
        <v>635</v>
      </c>
      <c r="C45" s="191"/>
      <c r="D45" s="5">
        <v>0</v>
      </c>
      <c r="E45" s="5">
        <v>20</v>
      </c>
      <c r="F45" s="6">
        <v>20</v>
      </c>
      <c r="G45" s="7">
        <v>1</v>
      </c>
      <c r="H45" s="12" t="s">
        <v>286</v>
      </c>
    </row>
    <row r="46" spans="1:8" ht="21.75" customHeight="1">
      <c r="A46" s="4" t="s">
        <v>317</v>
      </c>
      <c r="B46" s="191" t="s">
        <v>46</v>
      </c>
      <c r="C46" s="191"/>
      <c r="D46" s="5">
        <v>0</v>
      </c>
      <c r="E46" s="5">
        <v>20</v>
      </c>
      <c r="F46" s="6">
        <v>20</v>
      </c>
      <c r="G46" s="7">
        <v>1</v>
      </c>
      <c r="H46" s="12" t="s">
        <v>287</v>
      </c>
    </row>
    <row r="47" spans="1:8" ht="22.5" customHeight="1">
      <c r="A47" s="4" t="s">
        <v>317</v>
      </c>
      <c r="B47" s="191" t="s">
        <v>635</v>
      </c>
      <c r="C47" s="191"/>
      <c r="D47" s="5">
        <v>0</v>
      </c>
      <c r="E47" s="5">
        <v>10</v>
      </c>
      <c r="F47" s="6">
        <v>10</v>
      </c>
      <c r="G47" s="7">
        <v>1</v>
      </c>
      <c r="H47" s="12" t="s">
        <v>288</v>
      </c>
    </row>
    <row r="48" spans="1:8" ht="15" customHeight="1">
      <c r="A48" s="4" t="s">
        <v>317</v>
      </c>
      <c r="B48" s="191" t="s">
        <v>635</v>
      </c>
      <c r="C48" s="191"/>
      <c r="D48" s="5">
        <v>0</v>
      </c>
      <c r="E48" s="5">
        <v>15</v>
      </c>
      <c r="F48" s="6">
        <v>15</v>
      </c>
      <c r="G48" s="7">
        <v>1</v>
      </c>
      <c r="H48" s="12" t="s">
        <v>289</v>
      </c>
    </row>
    <row r="49" spans="1:8" ht="15" customHeight="1">
      <c r="A49" s="4" t="s">
        <v>317</v>
      </c>
      <c r="B49" s="191" t="s">
        <v>635</v>
      </c>
      <c r="C49" s="191"/>
      <c r="D49" s="5">
        <v>0</v>
      </c>
      <c r="E49" s="5">
        <v>20</v>
      </c>
      <c r="F49" s="6">
        <v>20</v>
      </c>
      <c r="G49" s="7">
        <v>1</v>
      </c>
      <c r="H49" s="12" t="s">
        <v>290</v>
      </c>
    </row>
    <row r="50" spans="1:8" ht="15" customHeight="1">
      <c r="A50" s="4" t="s">
        <v>317</v>
      </c>
      <c r="B50" s="191" t="s">
        <v>635</v>
      </c>
      <c r="C50" s="191"/>
      <c r="D50" s="5">
        <v>0</v>
      </c>
      <c r="E50" s="5">
        <v>10</v>
      </c>
      <c r="F50" s="6">
        <v>10</v>
      </c>
      <c r="G50" s="7">
        <v>1</v>
      </c>
      <c r="H50" s="12" t="s">
        <v>291</v>
      </c>
    </row>
    <row r="51" spans="1:8" ht="15" customHeight="1">
      <c r="A51" s="4" t="s">
        <v>317</v>
      </c>
      <c r="B51" s="191" t="s">
        <v>635</v>
      </c>
      <c r="C51" s="191"/>
      <c r="D51" s="5">
        <v>0</v>
      </c>
      <c r="E51" s="5">
        <v>40</v>
      </c>
      <c r="F51" s="6">
        <v>40</v>
      </c>
      <c r="G51" s="7">
        <v>1</v>
      </c>
      <c r="H51" s="12" t="s">
        <v>292</v>
      </c>
    </row>
    <row r="52" spans="1:8" ht="22.5" customHeight="1">
      <c r="A52" s="4" t="s">
        <v>317</v>
      </c>
      <c r="B52" s="191" t="s">
        <v>46</v>
      </c>
      <c r="C52" s="191"/>
      <c r="D52" s="5">
        <v>0</v>
      </c>
      <c r="E52" s="5">
        <v>80</v>
      </c>
      <c r="F52" s="6">
        <v>80</v>
      </c>
      <c r="G52" s="7">
        <v>1</v>
      </c>
      <c r="H52" s="12" t="s">
        <v>293</v>
      </c>
    </row>
    <row r="53" spans="1:8" ht="15" customHeight="1">
      <c r="A53" s="4" t="s">
        <v>317</v>
      </c>
      <c r="B53" s="191" t="s">
        <v>635</v>
      </c>
      <c r="C53" s="191"/>
      <c r="D53" s="5">
        <v>0</v>
      </c>
      <c r="E53" s="5">
        <v>10</v>
      </c>
      <c r="F53" s="6">
        <v>10</v>
      </c>
      <c r="G53" s="7">
        <v>1</v>
      </c>
      <c r="H53" s="12" t="s">
        <v>294</v>
      </c>
    </row>
    <row r="54" spans="1:8" ht="15" customHeight="1">
      <c r="A54" s="4" t="s">
        <v>317</v>
      </c>
      <c r="B54" s="191" t="s">
        <v>635</v>
      </c>
      <c r="C54" s="191"/>
      <c r="D54" s="5">
        <v>0</v>
      </c>
      <c r="E54" s="5">
        <v>15</v>
      </c>
      <c r="F54" s="6">
        <v>15</v>
      </c>
      <c r="G54" s="7">
        <v>1</v>
      </c>
      <c r="H54" s="12" t="s">
        <v>295</v>
      </c>
    </row>
    <row r="55" spans="1:8" ht="15" customHeight="1">
      <c r="A55" s="4" t="s">
        <v>317</v>
      </c>
      <c r="B55" s="191" t="s">
        <v>635</v>
      </c>
      <c r="C55" s="191"/>
      <c r="D55" s="5">
        <v>0</v>
      </c>
      <c r="E55" s="5">
        <v>10</v>
      </c>
      <c r="F55" s="6">
        <v>10</v>
      </c>
      <c r="G55" s="7">
        <v>1</v>
      </c>
      <c r="H55" s="12" t="s">
        <v>296</v>
      </c>
    </row>
    <row r="56" spans="1:8" ht="15" customHeight="1">
      <c r="A56" s="4" t="s">
        <v>317</v>
      </c>
      <c r="B56" s="191" t="s">
        <v>635</v>
      </c>
      <c r="C56" s="191"/>
      <c r="D56" s="5">
        <v>0</v>
      </c>
      <c r="E56" s="5">
        <v>15</v>
      </c>
      <c r="F56" s="6">
        <v>15</v>
      </c>
      <c r="G56" s="7">
        <v>1</v>
      </c>
      <c r="H56" s="12" t="s">
        <v>297</v>
      </c>
    </row>
    <row r="57" spans="1:8" ht="21" customHeight="1">
      <c r="A57" s="4" t="s">
        <v>317</v>
      </c>
      <c r="B57" s="191" t="s">
        <v>47</v>
      </c>
      <c r="C57" s="191"/>
      <c r="D57" s="5">
        <v>0</v>
      </c>
      <c r="E57" s="5">
        <v>20</v>
      </c>
      <c r="F57" s="6">
        <v>20</v>
      </c>
      <c r="G57" s="7">
        <v>1</v>
      </c>
      <c r="H57" s="12" t="s">
        <v>298</v>
      </c>
    </row>
    <row r="58" spans="1:8" ht="22.5" customHeight="1">
      <c r="A58" s="4" t="s">
        <v>317</v>
      </c>
      <c r="B58" s="191" t="s">
        <v>46</v>
      </c>
      <c r="C58" s="191"/>
      <c r="D58" s="5">
        <v>0</v>
      </c>
      <c r="E58" s="5">
        <v>50</v>
      </c>
      <c r="F58" s="6">
        <v>50</v>
      </c>
      <c r="G58" s="7">
        <v>1</v>
      </c>
      <c r="H58" s="12" t="s">
        <v>299</v>
      </c>
    </row>
    <row r="59" spans="1:8" ht="22.5" customHeight="1">
      <c r="A59" s="4" t="s">
        <v>317</v>
      </c>
      <c r="B59" s="191" t="s">
        <v>46</v>
      </c>
      <c r="C59" s="191"/>
      <c r="D59" s="5">
        <v>0</v>
      </c>
      <c r="E59" s="5">
        <v>30</v>
      </c>
      <c r="F59" s="6">
        <v>30</v>
      </c>
      <c r="G59" s="7">
        <v>1</v>
      </c>
      <c r="H59" s="12" t="s">
        <v>300</v>
      </c>
    </row>
    <row r="60" spans="1:8" ht="15" customHeight="1">
      <c r="A60" s="4" t="s">
        <v>317</v>
      </c>
      <c r="B60" s="191" t="s">
        <v>635</v>
      </c>
      <c r="C60" s="191"/>
      <c r="D60" s="5">
        <v>0</v>
      </c>
      <c r="E60" s="5">
        <v>50</v>
      </c>
      <c r="F60" s="6">
        <v>50</v>
      </c>
      <c r="G60" s="7">
        <v>1</v>
      </c>
      <c r="H60" s="12" t="s">
        <v>301</v>
      </c>
    </row>
    <row r="61" spans="1:8" ht="22.5" customHeight="1">
      <c r="A61" s="4" t="s">
        <v>317</v>
      </c>
      <c r="B61" s="191" t="s">
        <v>46</v>
      </c>
      <c r="C61" s="191"/>
      <c r="D61" s="5">
        <v>0</v>
      </c>
      <c r="E61" s="5">
        <v>80</v>
      </c>
      <c r="F61" s="6">
        <v>80</v>
      </c>
      <c r="G61" s="7">
        <v>1</v>
      </c>
      <c r="H61" s="12" t="s">
        <v>302</v>
      </c>
    </row>
    <row r="62" spans="1:8" ht="15" customHeight="1">
      <c r="A62" s="4" t="s">
        <v>317</v>
      </c>
      <c r="B62" s="191" t="s">
        <v>635</v>
      </c>
      <c r="C62" s="191"/>
      <c r="D62" s="5">
        <v>0</v>
      </c>
      <c r="E62" s="5">
        <v>130</v>
      </c>
      <c r="F62" s="6">
        <v>130</v>
      </c>
      <c r="G62" s="7">
        <v>1</v>
      </c>
      <c r="H62" s="12" t="s">
        <v>303</v>
      </c>
    </row>
    <row r="63" spans="1:8" ht="15" customHeight="1">
      <c r="A63" s="4" t="s">
        <v>317</v>
      </c>
      <c r="B63" s="191" t="s">
        <v>635</v>
      </c>
      <c r="C63" s="191"/>
      <c r="D63" s="5">
        <v>0</v>
      </c>
      <c r="E63" s="5">
        <v>30</v>
      </c>
      <c r="F63" s="6">
        <v>30</v>
      </c>
      <c r="G63" s="7">
        <v>1</v>
      </c>
      <c r="H63" s="12" t="s">
        <v>304</v>
      </c>
    </row>
    <row r="64" spans="1:8" ht="22.5" customHeight="1">
      <c r="A64" s="4" t="s">
        <v>317</v>
      </c>
      <c r="B64" s="191" t="s">
        <v>46</v>
      </c>
      <c r="C64" s="191"/>
      <c r="D64" s="5">
        <v>0</v>
      </c>
      <c r="E64" s="5">
        <v>40</v>
      </c>
      <c r="F64" s="6">
        <v>40</v>
      </c>
      <c r="G64" s="7">
        <v>1</v>
      </c>
      <c r="H64" s="12" t="s">
        <v>305</v>
      </c>
    </row>
    <row r="65" spans="1:8" ht="15" customHeight="1">
      <c r="A65" s="4" t="s">
        <v>317</v>
      </c>
      <c r="B65" s="191" t="s">
        <v>635</v>
      </c>
      <c r="C65" s="191"/>
      <c r="D65" s="5">
        <v>0</v>
      </c>
      <c r="E65" s="5">
        <v>40</v>
      </c>
      <c r="F65" s="6">
        <v>40</v>
      </c>
      <c r="G65" s="7">
        <v>1</v>
      </c>
      <c r="H65" s="12" t="s">
        <v>306</v>
      </c>
    </row>
    <row r="66" spans="1:8" ht="21" customHeight="1">
      <c r="A66" s="4" t="s">
        <v>317</v>
      </c>
      <c r="B66" s="191" t="s">
        <v>307</v>
      </c>
      <c r="C66" s="191"/>
      <c r="D66" s="5">
        <v>0</v>
      </c>
      <c r="E66" s="5">
        <v>40</v>
      </c>
      <c r="F66" s="6">
        <v>40</v>
      </c>
      <c r="G66" s="7">
        <v>1</v>
      </c>
      <c r="H66" s="12" t="s">
        <v>308</v>
      </c>
    </row>
    <row r="67" spans="1:8" ht="21.75" customHeight="1">
      <c r="A67" s="4" t="s">
        <v>317</v>
      </c>
      <c r="B67" s="191" t="s">
        <v>46</v>
      </c>
      <c r="C67" s="191"/>
      <c r="D67" s="5">
        <v>200</v>
      </c>
      <c r="E67" s="5">
        <v>200</v>
      </c>
      <c r="F67" s="6">
        <v>200</v>
      </c>
      <c r="G67" s="7">
        <v>1</v>
      </c>
      <c r="H67" s="12" t="s">
        <v>309</v>
      </c>
    </row>
    <row r="68" spans="1:8" ht="24" customHeight="1">
      <c r="A68" s="4" t="s">
        <v>317</v>
      </c>
      <c r="B68" s="191" t="s">
        <v>635</v>
      </c>
      <c r="C68" s="191"/>
      <c r="D68" s="5">
        <v>350</v>
      </c>
      <c r="E68" s="5">
        <v>350</v>
      </c>
      <c r="F68" s="6">
        <v>350</v>
      </c>
      <c r="G68" s="7">
        <v>1</v>
      </c>
      <c r="H68" s="12" t="s">
        <v>310</v>
      </c>
    </row>
    <row r="69" spans="1:8" ht="24.75" customHeight="1">
      <c r="A69" s="4" t="s">
        <v>317</v>
      </c>
      <c r="B69" s="191" t="s">
        <v>47</v>
      </c>
      <c r="C69" s="191"/>
      <c r="D69" s="5">
        <v>0</v>
      </c>
      <c r="E69" s="5">
        <v>150</v>
      </c>
      <c r="F69" s="6">
        <v>150</v>
      </c>
      <c r="G69" s="7">
        <v>1</v>
      </c>
      <c r="H69" s="12" t="s">
        <v>311</v>
      </c>
    </row>
    <row r="70" spans="1:8" ht="24.75" customHeight="1">
      <c r="A70" s="4" t="s">
        <v>317</v>
      </c>
      <c r="B70" s="191" t="s">
        <v>644</v>
      </c>
      <c r="C70" s="191"/>
      <c r="D70" s="5">
        <v>2675</v>
      </c>
      <c r="E70" s="5">
        <v>0</v>
      </c>
      <c r="F70" s="6">
        <v>0</v>
      </c>
      <c r="G70" s="7">
        <v>0</v>
      </c>
      <c r="H70" s="12" t="s">
        <v>648</v>
      </c>
    </row>
    <row r="71" spans="1:8" ht="15" customHeight="1">
      <c r="A71" s="4" t="s">
        <v>317</v>
      </c>
      <c r="B71" s="191" t="s">
        <v>635</v>
      </c>
      <c r="C71" s="191"/>
      <c r="D71" s="5">
        <v>0</v>
      </c>
      <c r="E71" s="5">
        <v>10</v>
      </c>
      <c r="F71" s="6">
        <v>10</v>
      </c>
      <c r="G71" s="7">
        <v>1</v>
      </c>
      <c r="H71" s="12" t="s">
        <v>649</v>
      </c>
    </row>
    <row r="72" spans="1:8" ht="15" customHeight="1">
      <c r="A72" s="4" t="s">
        <v>317</v>
      </c>
      <c r="B72" s="191" t="s">
        <v>635</v>
      </c>
      <c r="C72" s="191"/>
      <c r="D72" s="5">
        <v>0</v>
      </c>
      <c r="E72" s="5">
        <v>100</v>
      </c>
      <c r="F72" s="6">
        <v>100</v>
      </c>
      <c r="G72" s="7">
        <v>1</v>
      </c>
      <c r="H72" s="12" t="s">
        <v>650</v>
      </c>
    </row>
    <row r="73" spans="1:8" ht="21" customHeight="1">
      <c r="A73" s="4" t="s">
        <v>317</v>
      </c>
      <c r="B73" s="191" t="s">
        <v>506</v>
      </c>
      <c r="C73" s="191"/>
      <c r="D73" s="5">
        <v>0</v>
      </c>
      <c r="E73" s="5">
        <v>20</v>
      </c>
      <c r="F73" s="6">
        <v>20</v>
      </c>
      <c r="G73" s="7">
        <v>1</v>
      </c>
      <c r="H73" s="12" t="s">
        <v>651</v>
      </c>
    </row>
    <row r="74" spans="1:8" ht="21.75" customHeight="1">
      <c r="A74" s="4" t="s">
        <v>317</v>
      </c>
      <c r="B74" s="191" t="s">
        <v>46</v>
      </c>
      <c r="C74" s="191"/>
      <c r="D74" s="5">
        <v>250</v>
      </c>
      <c r="E74" s="5">
        <v>250</v>
      </c>
      <c r="F74" s="6">
        <v>250</v>
      </c>
      <c r="G74" s="7">
        <v>1</v>
      </c>
      <c r="H74" s="12" t="s">
        <v>652</v>
      </c>
    </row>
    <row r="75" spans="1:8" ht="21.75" customHeight="1">
      <c r="A75" s="4" t="s">
        <v>317</v>
      </c>
      <c r="B75" s="191" t="s">
        <v>46</v>
      </c>
      <c r="C75" s="191"/>
      <c r="D75" s="5">
        <v>0</v>
      </c>
      <c r="E75" s="5">
        <v>150</v>
      </c>
      <c r="F75" s="6">
        <v>150</v>
      </c>
      <c r="G75" s="7">
        <v>1</v>
      </c>
      <c r="H75" s="12" t="s">
        <v>653</v>
      </c>
    </row>
    <row r="76" spans="1:8" ht="21.75" customHeight="1">
      <c r="A76" s="4" t="s">
        <v>317</v>
      </c>
      <c r="B76" s="191" t="s">
        <v>307</v>
      </c>
      <c r="C76" s="191"/>
      <c r="D76" s="5">
        <v>4100</v>
      </c>
      <c r="E76" s="5">
        <v>4260</v>
      </c>
      <c r="F76" s="6">
        <v>4260</v>
      </c>
      <c r="G76" s="7">
        <v>1</v>
      </c>
      <c r="H76" s="12" t="s">
        <v>654</v>
      </c>
    </row>
    <row r="77" spans="1:8" ht="15" customHeight="1">
      <c r="A77" s="4" t="s">
        <v>317</v>
      </c>
      <c r="B77" s="191" t="s">
        <v>635</v>
      </c>
      <c r="C77" s="191"/>
      <c r="D77" s="5">
        <v>0</v>
      </c>
      <c r="E77" s="5">
        <v>20</v>
      </c>
      <c r="F77" s="6">
        <v>20</v>
      </c>
      <c r="G77" s="7">
        <v>1</v>
      </c>
      <c r="H77" s="12" t="s">
        <v>655</v>
      </c>
    </row>
    <row r="78" spans="1:8" ht="19.5" customHeight="1">
      <c r="A78" s="4" t="s">
        <v>317</v>
      </c>
      <c r="B78" s="191" t="s">
        <v>47</v>
      </c>
      <c r="C78" s="191"/>
      <c r="D78" s="5">
        <v>0</v>
      </c>
      <c r="E78" s="5">
        <v>100</v>
      </c>
      <c r="F78" s="6">
        <v>100</v>
      </c>
      <c r="G78" s="7">
        <v>1</v>
      </c>
      <c r="H78" s="12" t="s">
        <v>1141</v>
      </c>
    </row>
    <row r="79" spans="1:8" ht="15" customHeight="1">
      <c r="A79" s="4" t="s">
        <v>317</v>
      </c>
      <c r="B79" s="191" t="s">
        <v>635</v>
      </c>
      <c r="C79" s="191"/>
      <c r="D79" s="5">
        <v>0</v>
      </c>
      <c r="E79" s="5">
        <v>100</v>
      </c>
      <c r="F79" s="6">
        <v>100</v>
      </c>
      <c r="G79" s="7">
        <v>1</v>
      </c>
      <c r="H79" s="12" t="s">
        <v>1142</v>
      </c>
    </row>
    <row r="80" spans="1:8" ht="15" customHeight="1">
      <c r="A80" s="4" t="s">
        <v>317</v>
      </c>
      <c r="B80" s="191" t="s">
        <v>635</v>
      </c>
      <c r="C80" s="191"/>
      <c r="D80" s="5">
        <v>300</v>
      </c>
      <c r="E80" s="5">
        <v>300</v>
      </c>
      <c r="F80" s="6">
        <v>300</v>
      </c>
      <c r="G80" s="7">
        <v>1</v>
      </c>
      <c r="H80" s="12" t="s">
        <v>1143</v>
      </c>
    </row>
    <row r="81" spans="1:8" ht="15" customHeight="1">
      <c r="A81" s="4" t="s">
        <v>317</v>
      </c>
      <c r="B81" s="191" t="s">
        <v>635</v>
      </c>
      <c r="C81" s="191"/>
      <c r="D81" s="5">
        <v>0</v>
      </c>
      <c r="E81" s="5">
        <v>100</v>
      </c>
      <c r="F81" s="6">
        <v>100</v>
      </c>
      <c r="G81" s="7">
        <v>1</v>
      </c>
      <c r="H81" s="12" t="s">
        <v>1144</v>
      </c>
    </row>
    <row r="82" spans="1:8" ht="22.5" customHeight="1">
      <c r="A82" s="4" t="s">
        <v>317</v>
      </c>
      <c r="B82" s="191" t="s">
        <v>635</v>
      </c>
      <c r="C82" s="191"/>
      <c r="D82" s="5">
        <v>0</v>
      </c>
      <c r="E82" s="5">
        <v>20</v>
      </c>
      <c r="F82" s="6">
        <v>20</v>
      </c>
      <c r="G82" s="7">
        <v>1</v>
      </c>
      <c r="H82" s="12" t="s">
        <v>1145</v>
      </c>
    </row>
    <row r="83" spans="1:8" ht="15" customHeight="1">
      <c r="A83" s="4" t="s">
        <v>317</v>
      </c>
      <c r="B83" s="191" t="s">
        <v>635</v>
      </c>
      <c r="C83" s="191"/>
      <c r="D83" s="5">
        <v>100</v>
      </c>
      <c r="E83" s="5">
        <v>400</v>
      </c>
      <c r="F83" s="6">
        <v>400</v>
      </c>
      <c r="G83" s="7">
        <v>1</v>
      </c>
      <c r="H83" s="12" t="s">
        <v>1146</v>
      </c>
    </row>
    <row r="84" spans="1:8" ht="22.5" customHeight="1">
      <c r="A84" s="4" t="s">
        <v>317</v>
      </c>
      <c r="B84" s="191" t="s">
        <v>46</v>
      </c>
      <c r="C84" s="191"/>
      <c r="D84" s="5">
        <v>150</v>
      </c>
      <c r="E84" s="5">
        <v>0</v>
      </c>
      <c r="F84" s="6">
        <v>0</v>
      </c>
      <c r="G84" s="7">
        <v>0</v>
      </c>
      <c r="H84" s="12" t="s">
        <v>1147</v>
      </c>
    </row>
    <row r="85" spans="1:8" ht="23.25" customHeight="1">
      <c r="A85" s="4" t="s">
        <v>317</v>
      </c>
      <c r="B85" s="191" t="s">
        <v>307</v>
      </c>
      <c r="C85" s="191"/>
      <c r="D85" s="5">
        <v>0</v>
      </c>
      <c r="E85" s="5">
        <v>15</v>
      </c>
      <c r="F85" s="6">
        <v>15</v>
      </c>
      <c r="G85" s="7">
        <v>1</v>
      </c>
      <c r="H85" s="12" t="s">
        <v>1148</v>
      </c>
    </row>
    <row r="86" spans="1:8" ht="21.75" customHeight="1">
      <c r="A86" s="4" t="s">
        <v>317</v>
      </c>
      <c r="B86" s="191" t="s">
        <v>46</v>
      </c>
      <c r="C86" s="191"/>
      <c r="D86" s="5">
        <v>0</v>
      </c>
      <c r="E86" s="5">
        <v>10</v>
      </c>
      <c r="F86" s="6">
        <v>10</v>
      </c>
      <c r="G86" s="7">
        <v>1</v>
      </c>
      <c r="H86" s="12" t="s">
        <v>1149</v>
      </c>
    </row>
    <row r="87" spans="1:8" ht="21" customHeight="1">
      <c r="A87" s="4" t="s">
        <v>317</v>
      </c>
      <c r="B87" s="191" t="s">
        <v>46</v>
      </c>
      <c r="C87" s="191"/>
      <c r="D87" s="5">
        <v>0</v>
      </c>
      <c r="E87" s="5">
        <v>100</v>
      </c>
      <c r="F87" s="6">
        <v>100</v>
      </c>
      <c r="G87" s="7">
        <v>1</v>
      </c>
      <c r="H87" s="12" t="s">
        <v>1150</v>
      </c>
    </row>
    <row r="88" spans="1:8" ht="21" customHeight="1">
      <c r="A88" s="4" t="s">
        <v>317</v>
      </c>
      <c r="B88" s="191" t="s">
        <v>46</v>
      </c>
      <c r="C88" s="191"/>
      <c r="D88" s="5">
        <v>0</v>
      </c>
      <c r="E88" s="5">
        <v>15</v>
      </c>
      <c r="F88" s="6">
        <v>15</v>
      </c>
      <c r="G88" s="7">
        <v>1</v>
      </c>
      <c r="H88" s="12" t="s">
        <v>1151</v>
      </c>
    </row>
    <row r="89" spans="1:8" ht="21" customHeight="1">
      <c r="A89" s="4" t="s">
        <v>317</v>
      </c>
      <c r="B89" s="191" t="s">
        <v>46</v>
      </c>
      <c r="C89" s="191"/>
      <c r="D89" s="5">
        <v>0</v>
      </c>
      <c r="E89" s="5">
        <v>15</v>
      </c>
      <c r="F89" s="6">
        <v>15</v>
      </c>
      <c r="G89" s="7">
        <v>1</v>
      </c>
      <c r="H89" s="12" t="s">
        <v>1152</v>
      </c>
    </row>
    <row r="90" spans="1:8" ht="21" customHeight="1">
      <c r="A90" s="4" t="s">
        <v>317</v>
      </c>
      <c r="B90" s="191" t="s">
        <v>644</v>
      </c>
      <c r="C90" s="191"/>
      <c r="D90" s="5">
        <v>0</v>
      </c>
      <c r="E90" s="5">
        <v>50</v>
      </c>
      <c r="F90" s="6">
        <v>0</v>
      </c>
      <c r="G90" s="7">
        <v>0</v>
      </c>
      <c r="H90" s="12" t="s">
        <v>1153</v>
      </c>
    </row>
    <row r="91" spans="1:8" ht="21.75" customHeight="1">
      <c r="A91" s="4" t="s">
        <v>317</v>
      </c>
      <c r="B91" s="191" t="s">
        <v>307</v>
      </c>
      <c r="C91" s="191"/>
      <c r="D91" s="5">
        <v>0</v>
      </c>
      <c r="E91" s="5">
        <v>25</v>
      </c>
      <c r="F91" s="6">
        <v>25</v>
      </c>
      <c r="G91" s="7">
        <v>1</v>
      </c>
      <c r="H91" s="12" t="s">
        <v>1154</v>
      </c>
    </row>
    <row r="92" spans="1:8" ht="15" customHeight="1">
      <c r="A92" s="195" t="s">
        <v>355</v>
      </c>
      <c r="B92" s="195"/>
      <c r="C92" s="195"/>
      <c r="D92" s="5">
        <v>14450</v>
      </c>
      <c r="E92" s="5">
        <v>14580</v>
      </c>
      <c r="F92" s="6">
        <v>14515</v>
      </c>
      <c r="G92" s="7">
        <v>0.99554</v>
      </c>
      <c r="H92" s="13" t="s">
        <v>317</v>
      </c>
    </row>
    <row r="93" spans="1:8" ht="15" customHeight="1">
      <c r="A93" s="194" t="s">
        <v>1126</v>
      </c>
      <c r="B93" s="194"/>
      <c r="C93" s="194"/>
      <c r="D93" s="194"/>
      <c r="E93" s="194"/>
      <c r="F93" s="194"/>
      <c r="G93" s="194"/>
      <c r="H93" s="194"/>
    </row>
    <row r="94" spans="1:8" ht="15" customHeight="1">
      <c r="A94" s="4" t="s">
        <v>317</v>
      </c>
      <c r="B94" s="191" t="s">
        <v>635</v>
      </c>
      <c r="C94" s="191"/>
      <c r="D94" s="5">
        <v>2250</v>
      </c>
      <c r="E94" s="5">
        <v>2250</v>
      </c>
      <c r="F94" s="6">
        <v>2250</v>
      </c>
      <c r="G94" s="7">
        <v>1</v>
      </c>
      <c r="H94" s="12" t="s">
        <v>1155</v>
      </c>
    </row>
    <row r="95" spans="1:8" ht="15" customHeight="1">
      <c r="A95" s="4" t="s">
        <v>317</v>
      </c>
      <c r="B95" s="191" t="s">
        <v>635</v>
      </c>
      <c r="C95" s="191"/>
      <c r="D95" s="5">
        <v>0</v>
      </c>
      <c r="E95" s="5">
        <v>10</v>
      </c>
      <c r="F95" s="6">
        <v>10</v>
      </c>
      <c r="G95" s="7">
        <v>1</v>
      </c>
      <c r="H95" s="12" t="s">
        <v>1156</v>
      </c>
    </row>
    <row r="96" spans="1:8" ht="15" customHeight="1">
      <c r="A96" s="4" t="s">
        <v>317</v>
      </c>
      <c r="B96" s="191" t="s">
        <v>635</v>
      </c>
      <c r="C96" s="191"/>
      <c r="D96" s="5">
        <v>2250</v>
      </c>
      <c r="E96" s="5">
        <v>2250</v>
      </c>
      <c r="F96" s="6">
        <v>2250</v>
      </c>
      <c r="G96" s="7">
        <v>1</v>
      </c>
      <c r="H96" s="12" t="s">
        <v>1157</v>
      </c>
    </row>
    <row r="97" spans="1:8" ht="22.5" customHeight="1">
      <c r="A97" s="4" t="s">
        <v>317</v>
      </c>
      <c r="B97" s="191" t="s">
        <v>47</v>
      </c>
      <c r="C97" s="191"/>
      <c r="D97" s="5">
        <v>450</v>
      </c>
      <c r="E97" s="5">
        <v>450</v>
      </c>
      <c r="F97" s="6">
        <v>450</v>
      </c>
      <c r="G97" s="7">
        <v>1</v>
      </c>
      <c r="H97" s="12" t="s">
        <v>1158</v>
      </c>
    </row>
    <row r="98" spans="1:8" ht="15" customHeight="1">
      <c r="A98" s="4" t="s">
        <v>317</v>
      </c>
      <c r="B98" s="191" t="s">
        <v>635</v>
      </c>
      <c r="C98" s="191"/>
      <c r="D98" s="5">
        <v>0</v>
      </c>
      <c r="E98" s="5">
        <v>40</v>
      </c>
      <c r="F98" s="6">
        <v>40</v>
      </c>
      <c r="G98" s="7">
        <v>1</v>
      </c>
      <c r="H98" s="12" t="s">
        <v>1159</v>
      </c>
    </row>
    <row r="99" spans="1:8" ht="15" customHeight="1">
      <c r="A99" s="4" t="s">
        <v>317</v>
      </c>
      <c r="B99" s="191" t="s">
        <v>635</v>
      </c>
      <c r="C99" s="191"/>
      <c r="D99" s="5">
        <v>0</v>
      </c>
      <c r="E99" s="5">
        <v>140</v>
      </c>
      <c r="F99" s="6">
        <v>140</v>
      </c>
      <c r="G99" s="7">
        <v>1</v>
      </c>
      <c r="H99" s="12" t="s">
        <v>1160</v>
      </c>
    </row>
    <row r="100" spans="1:8" ht="15" customHeight="1">
      <c r="A100" s="4" t="s">
        <v>317</v>
      </c>
      <c r="B100" s="191" t="s">
        <v>635</v>
      </c>
      <c r="C100" s="191"/>
      <c r="D100" s="5">
        <v>750</v>
      </c>
      <c r="E100" s="5">
        <v>750</v>
      </c>
      <c r="F100" s="6">
        <v>750</v>
      </c>
      <c r="G100" s="7">
        <v>1</v>
      </c>
      <c r="H100" s="12" t="s">
        <v>1161</v>
      </c>
    </row>
    <row r="101" spans="1:8" ht="20.25" customHeight="1">
      <c r="A101" s="4" t="s">
        <v>317</v>
      </c>
      <c r="B101" s="191" t="s">
        <v>47</v>
      </c>
      <c r="C101" s="191"/>
      <c r="D101" s="5">
        <v>3750</v>
      </c>
      <c r="E101" s="5">
        <v>8750</v>
      </c>
      <c r="F101" s="6">
        <v>8750</v>
      </c>
      <c r="G101" s="7">
        <v>1</v>
      </c>
      <c r="H101" s="12" t="s">
        <v>1162</v>
      </c>
    </row>
    <row r="102" spans="1:8" ht="21.75" customHeight="1">
      <c r="A102" s="4" t="s">
        <v>317</v>
      </c>
      <c r="B102" s="191" t="s">
        <v>47</v>
      </c>
      <c r="C102" s="191"/>
      <c r="D102" s="5">
        <v>2250</v>
      </c>
      <c r="E102" s="5">
        <v>2250</v>
      </c>
      <c r="F102" s="6">
        <v>2250</v>
      </c>
      <c r="G102" s="7">
        <v>1</v>
      </c>
      <c r="H102" s="12" t="s">
        <v>415</v>
      </c>
    </row>
    <row r="103" spans="1:8" ht="22.5" customHeight="1">
      <c r="A103" s="4" t="s">
        <v>317</v>
      </c>
      <c r="B103" s="191" t="s">
        <v>47</v>
      </c>
      <c r="C103" s="191"/>
      <c r="D103" s="5">
        <v>500</v>
      </c>
      <c r="E103" s="5">
        <v>500</v>
      </c>
      <c r="F103" s="6">
        <v>500</v>
      </c>
      <c r="G103" s="7">
        <v>1</v>
      </c>
      <c r="H103" s="12" t="s">
        <v>416</v>
      </c>
    </row>
    <row r="104" spans="1:8" ht="21.75" customHeight="1">
      <c r="A104" s="4" t="s">
        <v>317</v>
      </c>
      <c r="B104" s="191" t="s">
        <v>635</v>
      </c>
      <c r="C104" s="191"/>
      <c r="D104" s="5">
        <v>40</v>
      </c>
      <c r="E104" s="5">
        <v>75</v>
      </c>
      <c r="F104" s="6">
        <v>75</v>
      </c>
      <c r="G104" s="7">
        <v>1</v>
      </c>
      <c r="H104" s="12" t="s">
        <v>417</v>
      </c>
    </row>
    <row r="105" spans="1:8" ht="15" customHeight="1">
      <c r="A105" s="4" t="s">
        <v>317</v>
      </c>
      <c r="B105" s="191" t="s">
        <v>635</v>
      </c>
      <c r="C105" s="191"/>
      <c r="D105" s="5">
        <v>60</v>
      </c>
      <c r="E105" s="5">
        <v>60</v>
      </c>
      <c r="F105" s="6">
        <v>60</v>
      </c>
      <c r="G105" s="7">
        <v>1</v>
      </c>
      <c r="H105" s="12" t="s">
        <v>418</v>
      </c>
    </row>
    <row r="106" spans="1:8" ht="15" customHeight="1">
      <c r="A106" s="4" t="s">
        <v>317</v>
      </c>
      <c r="B106" s="191" t="s">
        <v>635</v>
      </c>
      <c r="C106" s="191"/>
      <c r="D106" s="5">
        <v>0</v>
      </c>
      <c r="E106" s="5">
        <v>10</v>
      </c>
      <c r="F106" s="6">
        <v>10</v>
      </c>
      <c r="G106" s="7">
        <v>1</v>
      </c>
      <c r="H106" s="12" t="s">
        <v>419</v>
      </c>
    </row>
    <row r="107" spans="1:8" ht="15" customHeight="1">
      <c r="A107" s="4" t="s">
        <v>317</v>
      </c>
      <c r="B107" s="191" t="s">
        <v>635</v>
      </c>
      <c r="C107" s="191"/>
      <c r="D107" s="5">
        <v>0</v>
      </c>
      <c r="E107" s="5">
        <v>50</v>
      </c>
      <c r="F107" s="6">
        <v>50</v>
      </c>
      <c r="G107" s="7">
        <v>1</v>
      </c>
      <c r="H107" s="12" t="s">
        <v>420</v>
      </c>
    </row>
    <row r="108" spans="1:8" ht="24.75" customHeight="1">
      <c r="A108" s="4" t="s">
        <v>317</v>
      </c>
      <c r="B108" s="191" t="s">
        <v>47</v>
      </c>
      <c r="C108" s="191"/>
      <c r="D108" s="5">
        <v>0</v>
      </c>
      <c r="E108" s="5">
        <v>50</v>
      </c>
      <c r="F108" s="6">
        <v>50</v>
      </c>
      <c r="G108" s="7">
        <v>1</v>
      </c>
      <c r="H108" s="12" t="s">
        <v>421</v>
      </c>
    </row>
    <row r="109" spans="1:8" ht="15" customHeight="1">
      <c r="A109" s="4" t="s">
        <v>317</v>
      </c>
      <c r="B109" s="191" t="s">
        <v>635</v>
      </c>
      <c r="C109" s="191"/>
      <c r="D109" s="5">
        <v>0</v>
      </c>
      <c r="E109" s="5">
        <v>10</v>
      </c>
      <c r="F109" s="6">
        <v>10</v>
      </c>
      <c r="G109" s="7">
        <v>1</v>
      </c>
      <c r="H109" s="12" t="s">
        <v>422</v>
      </c>
    </row>
    <row r="110" spans="1:8" ht="15" customHeight="1">
      <c r="A110" s="4" t="s">
        <v>317</v>
      </c>
      <c r="B110" s="191" t="s">
        <v>635</v>
      </c>
      <c r="C110" s="191"/>
      <c r="D110" s="5">
        <v>0</v>
      </c>
      <c r="E110" s="5">
        <v>50</v>
      </c>
      <c r="F110" s="6">
        <v>50</v>
      </c>
      <c r="G110" s="7">
        <v>1</v>
      </c>
      <c r="H110" s="12" t="s">
        <v>423</v>
      </c>
    </row>
    <row r="111" spans="1:8" ht="32.25" customHeight="1">
      <c r="A111" s="4" t="s">
        <v>317</v>
      </c>
      <c r="B111" s="191" t="s">
        <v>635</v>
      </c>
      <c r="C111" s="191"/>
      <c r="D111" s="5">
        <v>0</v>
      </c>
      <c r="E111" s="5">
        <v>20</v>
      </c>
      <c r="F111" s="6">
        <v>20</v>
      </c>
      <c r="G111" s="7">
        <v>1</v>
      </c>
      <c r="H111" s="12" t="s">
        <v>1163</v>
      </c>
    </row>
    <row r="112" spans="1:8" ht="15" customHeight="1">
      <c r="A112" s="4" t="s">
        <v>317</v>
      </c>
      <c r="B112" s="191" t="s">
        <v>635</v>
      </c>
      <c r="C112" s="191"/>
      <c r="D112" s="5">
        <v>0</v>
      </c>
      <c r="E112" s="5">
        <v>35</v>
      </c>
      <c r="F112" s="6">
        <v>35</v>
      </c>
      <c r="G112" s="7">
        <v>1</v>
      </c>
      <c r="H112" s="12" t="s">
        <v>424</v>
      </c>
    </row>
    <row r="113" spans="1:8" ht="22.5" customHeight="1">
      <c r="A113" s="4" t="s">
        <v>317</v>
      </c>
      <c r="B113" s="191" t="s">
        <v>635</v>
      </c>
      <c r="C113" s="191"/>
      <c r="D113" s="5">
        <v>0</v>
      </c>
      <c r="E113" s="5">
        <v>10</v>
      </c>
      <c r="F113" s="6">
        <v>10</v>
      </c>
      <c r="G113" s="7">
        <v>1</v>
      </c>
      <c r="H113" s="12" t="s">
        <v>425</v>
      </c>
    </row>
    <row r="114" spans="1:8" ht="15" customHeight="1">
      <c r="A114" s="4" t="s">
        <v>317</v>
      </c>
      <c r="B114" s="191" t="s">
        <v>635</v>
      </c>
      <c r="C114" s="191"/>
      <c r="D114" s="5">
        <v>0</v>
      </c>
      <c r="E114" s="5">
        <v>27</v>
      </c>
      <c r="F114" s="6">
        <v>27</v>
      </c>
      <c r="G114" s="7">
        <v>1</v>
      </c>
      <c r="H114" s="12" t="s">
        <v>426</v>
      </c>
    </row>
    <row r="115" spans="1:8" ht="15" customHeight="1">
      <c r="A115" s="4" t="s">
        <v>317</v>
      </c>
      <c r="B115" s="191" t="s">
        <v>635</v>
      </c>
      <c r="C115" s="191"/>
      <c r="D115" s="5">
        <v>0</v>
      </c>
      <c r="E115" s="5">
        <v>40</v>
      </c>
      <c r="F115" s="6">
        <v>40</v>
      </c>
      <c r="G115" s="7">
        <v>1</v>
      </c>
      <c r="H115" s="12" t="s">
        <v>427</v>
      </c>
    </row>
    <row r="116" spans="1:8" ht="15" customHeight="1">
      <c r="A116" s="4" t="s">
        <v>317</v>
      </c>
      <c r="B116" s="191" t="s">
        <v>635</v>
      </c>
      <c r="C116" s="191"/>
      <c r="D116" s="5">
        <v>0</v>
      </c>
      <c r="E116" s="5">
        <v>15</v>
      </c>
      <c r="F116" s="6">
        <v>15</v>
      </c>
      <c r="G116" s="7">
        <v>1</v>
      </c>
      <c r="H116" s="12" t="s">
        <v>428</v>
      </c>
    </row>
    <row r="117" spans="1:8" ht="15" customHeight="1">
      <c r="A117" s="4" t="s">
        <v>317</v>
      </c>
      <c r="B117" s="191" t="s">
        <v>635</v>
      </c>
      <c r="C117" s="191"/>
      <c r="D117" s="5">
        <v>0</v>
      </c>
      <c r="E117" s="5">
        <v>15</v>
      </c>
      <c r="F117" s="6">
        <v>15</v>
      </c>
      <c r="G117" s="7">
        <v>1</v>
      </c>
      <c r="H117" s="12" t="s">
        <v>429</v>
      </c>
    </row>
    <row r="118" spans="1:8" ht="15" customHeight="1">
      <c r="A118" s="4" t="s">
        <v>317</v>
      </c>
      <c r="B118" s="191" t="s">
        <v>635</v>
      </c>
      <c r="C118" s="191"/>
      <c r="D118" s="5">
        <v>0</v>
      </c>
      <c r="E118" s="5">
        <v>20</v>
      </c>
      <c r="F118" s="6">
        <v>20</v>
      </c>
      <c r="G118" s="7">
        <v>1</v>
      </c>
      <c r="H118" s="12" t="s">
        <v>430</v>
      </c>
    </row>
    <row r="119" spans="1:8" ht="24" customHeight="1">
      <c r="A119" s="4" t="s">
        <v>317</v>
      </c>
      <c r="B119" s="191" t="s">
        <v>635</v>
      </c>
      <c r="C119" s="191"/>
      <c r="D119" s="5">
        <v>0</v>
      </c>
      <c r="E119" s="5">
        <v>55</v>
      </c>
      <c r="F119" s="6">
        <v>55</v>
      </c>
      <c r="G119" s="7">
        <v>1</v>
      </c>
      <c r="H119" s="12" t="s">
        <v>431</v>
      </c>
    </row>
    <row r="120" spans="1:8" ht="15" customHeight="1">
      <c r="A120" s="4" t="s">
        <v>317</v>
      </c>
      <c r="B120" s="191" t="s">
        <v>635</v>
      </c>
      <c r="C120" s="191"/>
      <c r="D120" s="5">
        <v>0</v>
      </c>
      <c r="E120" s="5">
        <v>15</v>
      </c>
      <c r="F120" s="6">
        <v>15</v>
      </c>
      <c r="G120" s="7">
        <v>1</v>
      </c>
      <c r="H120" s="12" t="s">
        <v>432</v>
      </c>
    </row>
    <row r="121" spans="1:8" ht="15" customHeight="1">
      <c r="A121" s="4" t="s">
        <v>317</v>
      </c>
      <c r="B121" s="191" t="s">
        <v>635</v>
      </c>
      <c r="C121" s="191"/>
      <c r="D121" s="5">
        <v>0</v>
      </c>
      <c r="E121" s="5">
        <v>20</v>
      </c>
      <c r="F121" s="6">
        <v>20</v>
      </c>
      <c r="G121" s="7">
        <v>1</v>
      </c>
      <c r="H121" s="12" t="s">
        <v>433</v>
      </c>
    </row>
    <row r="122" spans="1:8" ht="23.25" customHeight="1">
      <c r="A122" s="4" t="s">
        <v>317</v>
      </c>
      <c r="B122" s="191" t="s">
        <v>635</v>
      </c>
      <c r="C122" s="191"/>
      <c r="D122" s="5">
        <v>0</v>
      </c>
      <c r="E122" s="5">
        <v>20</v>
      </c>
      <c r="F122" s="6">
        <v>20</v>
      </c>
      <c r="G122" s="7">
        <v>1</v>
      </c>
      <c r="H122" s="12" t="s">
        <v>434</v>
      </c>
    </row>
    <row r="123" spans="1:8" ht="24" customHeight="1">
      <c r="A123" s="4" t="s">
        <v>317</v>
      </c>
      <c r="B123" s="191" t="s">
        <v>307</v>
      </c>
      <c r="C123" s="191"/>
      <c r="D123" s="5">
        <v>0</v>
      </c>
      <c r="E123" s="5">
        <v>15</v>
      </c>
      <c r="F123" s="6">
        <v>15</v>
      </c>
      <c r="G123" s="7">
        <v>1</v>
      </c>
      <c r="H123" s="12" t="s">
        <v>278</v>
      </c>
    </row>
    <row r="124" spans="1:8" ht="15" customHeight="1">
      <c r="A124" s="4" t="s">
        <v>317</v>
      </c>
      <c r="B124" s="191" t="s">
        <v>635</v>
      </c>
      <c r="C124" s="191"/>
      <c r="D124" s="5">
        <v>0</v>
      </c>
      <c r="E124" s="5">
        <v>15</v>
      </c>
      <c r="F124" s="6">
        <v>15</v>
      </c>
      <c r="G124" s="7">
        <v>1</v>
      </c>
      <c r="H124" s="12" t="s">
        <v>435</v>
      </c>
    </row>
    <row r="125" spans="1:8" ht="15" customHeight="1">
      <c r="A125" s="4" t="s">
        <v>317</v>
      </c>
      <c r="B125" s="191" t="s">
        <v>635</v>
      </c>
      <c r="C125" s="191"/>
      <c r="D125" s="5">
        <v>0</v>
      </c>
      <c r="E125" s="5">
        <v>40</v>
      </c>
      <c r="F125" s="6">
        <v>40</v>
      </c>
      <c r="G125" s="7">
        <v>1</v>
      </c>
      <c r="H125" s="12" t="s">
        <v>436</v>
      </c>
    </row>
    <row r="126" spans="1:8" ht="15" customHeight="1">
      <c r="A126" s="4" t="s">
        <v>317</v>
      </c>
      <c r="B126" s="191" t="s">
        <v>635</v>
      </c>
      <c r="C126" s="191"/>
      <c r="D126" s="5">
        <v>0</v>
      </c>
      <c r="E126" s="5">
        <v>25</v>
      </c>
      <c r="F126" s="6">
        <v>25</v>
      </c>
      <c r="G126" s="7">
        <v>1</v>
      </c>
      <c r="H126" s="12" t="s">
        <v>437</v>
      </c>
    </row>
    <row r="127" spans="1:8" ht="15" customHeight="1">
      <c r="A127" s="4" t="s">
        <v>317</v>
      </c>
      <c r="B127" s="191" t="s">
        <v>635</v>
      </c>
      <c r="C127" s="191"/>
      <c r="D127" s="5">
        <v>0</v>
      </c>
      <c r="E127" s="5">
        <v>30</v>
      </c>
      <c r="F127" s="6">
        <v>30</v>
      </c>
      <c r="G127" s="7">
        <v>1</v>
      </c>
      <c r="H127" s="12" t="s">
        <v>438</v>
      </c>
    </row>
    <row r="128" spans="1:8" ht="15" customHeight="1">
      <c r="A128" s="4" t="s">
        <v>317</v>
      </c>
      <c r="B128" s="191" t="s">
        <v>635</v>
      </c>
      <c r="C128" s="191"/>
      <c r="D128" s="5">
        <v>0</v>
      </c>
      <c r="E128" s="5">
        <v>35</v>
      </c>
      <c r="F128" s="6">
        <v>35</v>
      </c>
      <c r="G128" s="7">
        <v>1</v>
      </c>
      <c r="H128" s="12" t="s">
        <v>439</v>
      </c>
    </row>
    <row r="129" spans="1:8" ht="15" customHeight="1">
      <c r="A129" s="4" t="s">
        <v>317</v>
      </c>
      <c r="B129" s="191" t="s">
        <v>635</v>
      </c>
      <c r="C129" s="191"/>
      <c r="D129" s="5">
        <v>0</v>
      </c>
      <c r="E129" s="5">
        <v>10</v>
      </c>
      <c r="F129" s="6">
        <v>10</v>
      </c>
      <c r="G129" s="7">
        <v>1</v>
      </c>
      <c r="H129" s="12" t="s">
        <v>440</v>
      </c>
    </row>
    <row r="130" spans="1:8" ht="15" customHeight="1">
      <c r="A130" s="4" t="s">
        <v>317</v>
      </c>
      <c r="B130" s="191" t="s">
        <v>635</v>
      </c>
      <c r="C130" s="191"/>
      <c r="D130" s="5">
        <v>0</v>
      </c>
      <c r="E130" s="5">
        <v>20</v>
      </c>
      <c r="F130" s="6">
        <v>20</v>
      </c>
      <c r="G130" s="7">
        <v>1</v>
      </c>
      <c r="H130" s="12" t="s">
        <v>441</v>
      </c>
    </row>
    <row r="131" spans="1:8" ht="15" customHeight="1">
      <c r="A131" s="4" t="s">
        <v>317</v>
      </c>
      <c r="B131" s="191" t="s">
        <v>635</v>
      </c>
      <c r="C131" s="191"/>
      <c r="D131" s="5">
        <v>0</v>
      </c>
      <c r="E131" s="5">
        <v>10</v>
      </c>
      <c r="F131" s="6">
        <v>10</v>
      </c>
      <c r="G131" s="7">
        <v>1</v>
      </c>
      <c r="H131" s="12" t="s">
        <v>442</v>
      </c>
    </row>
    <row r="132" spans="1:8" ht="15" customHeight="1">
      <c r="A132" s="4" t="s">
        <v>317</v>
      </c>
      <c r="B132" s="191" t="s">
        <v>635</v>
      </c>
      <c r="C132" s="191"/>
      <c r="D132" s="5">
        <v>0</v>
      </c>
      <c r="E132" s="5">
        <v>10</v>
      </c>
      <c r="F132" s="6">
        <v>10</v>
      </c>
      <c r="G132" s="7">
        <v>1</v>
      </c>
      <c r="H132" s="12" t="s">
        <v>444</v>
      </c>
    </row>
    <row r="133" spans="1:8" ht="20.25" customHeight="1">
      <c r="A133" s="4" t="s">
        <v>317</v>
      </c>
      <c r="B133" s="191" t="s">
        <v>635</v>
      </c>
      <c r="C133" s="191"/>
      <c r="D133" s="5">
        <v>0</v>
      </c>
      <c r="E133" s="5">
        <v>30</v>
      </c>
      <c r="F133" s="6">
        <v>30</v>
      </c>
      <c r="G133" s="7">
        <v>1</v>
      </c>
      <c r="H133" s="12" t="s">
        <v>445</v>
      </c>
    </row>
    <row r="134" spans="1:8" ht="15" customHeight="1">
      <c r="A134" s="4" t="s">
        <v>317</v>
      </c>
      <c r="B134" s="191" t="s">
        <v>635</v>
      </c>
      <c r="C134" s="191"/>
      <c r="D134" s="5">
        <v>0</v>
      </c>
      <c r="E134" s="5">
        <v>10</v>
      </c>
      <c r="F134" s="6">
        <v>10</v>
      </c>
      <c r="G134" s="7">
        <v>1</v>
      </c>
      <c r="H134" s="12" t="s">
        <v>446</v>
      </c>
    </row>
    <row r="135" spans="1:8" ht="15" customHeight="1">
      <c r="A135" s="4" t="s">
        <v>317</v>
      </c>
      <c r="B135" s="191" t="s">
        <v>635</v>
      </c>
      <c r="C135" s="191"/>
      <c r="D135" s="5">
        <v>0</v>
      </c>
      <c r="E135" s="5">
        <v>50</v>
      </c>
      <c r="F135" s="6">
        <v>50</v>
      </c>
      <c r="G135" s="7">
        <v>1</v>
      </c>
      <c r="H135" s="12" t="s">
        <v>447</v>
      </c>
    </row>
    <row r="136" spans="1:8" ht="24.75" customHeight="1">
      <c r="A136" s="4" t="s">
        <v>317</v>
      </c>
      <c r="B136" s="191" t="s">
        <v>635</v>
      </c>
      <c r="C136" s="191"/>
      <c r="D136" s="5">
        <v>0</v>
      </c>
      <c r="E136" s="5">
        <v>15</v>
      </c>
      <c r="F136" s="6">
        <v>15</v>
      </c>
      <c r="G136" s="7">
        <v>1</v>
      </c>
      <c r="H136" s="12" t="s">
        <v>448</v>
      </c>
    </row>
    <row r="137" spans="1:8" ht="23.25" customHeight="1">
      <c r="A137" s="4" t="s">
        <v>317</v>
      </c>
      <c r="B137" s="191" t="s">
        <v>635</v>
      </c>
      <c r="C137" s="191"/>
      <c r="D137" s="5">
        <v>0</v>
      </c>
      <c r="E137" s="5">
        <v>35</v>
      </c>
      <c r="F137" s="6">
        <v>35</v>
      </c>
      <c r="G137" s="7">
        <v>1</v>
      </c>
      <c r="H137" s="12" t="s">
        <v>449</v>
      </c>
    </row>
    <row r="138" spans="1:8" ht="15" customHeight="1">
      <c r="A138" s="4" t="s">
        <v>317</v>
      </c>
      <c r="B138" s="191" t="s">
        <v>635</v>
      </c>
      <c r="C138" s="191"/>
      <c r="D138" s="5">
        <v>0</v>
      </c>
      <c r="E138" s="5">
        <v>10</v>
      </c>
      <c r="F138" s="6">
        <v>10</v>
      </c>
      <c r="G138" s="7">
        <v>1</v>
      </c>
      <c r="H138" s="12" t="s">
        <v>450</v>
      </c>
    </row>
    <row r="139" spans="1:8" ht="15" customHeight="1">
      <c r="A139" s="4" t="s">
        <v>317</v>
      </c>
      <c r="B139" s="191" t="s">
        <v>635</v>
      </c>
      <c r="C139" s="191"/>
      <c r="D139" s="5">
        <v>0</v>
      </c>
      <c r="E139" s="5">
        <v>10</v>
      </c>
      <c r="F139" s="6">
        <v>10</v>
      </c>
      <c r="G139" s="7">
        <v>1</v>
      </c>
      <c r="H139" s="12" t="s">
        <v>451</v>
      </c>
    </row>
    <row r="140" spans="1:8" ht="15" customHeight="1">
      <c r="A140" s="4" t="s">
        <v>317</v>
      </c>
      <c r="B140" s="191" t="s">
        <v>635</v>
      </c>
      <c r="C140" s="191"/>
      <c r="D140" s="5">
        <v>0</v>
      </c>
      <c r="E140" s="5">
        <v>102</v>
      </c>
      <c r="F140" s="6">
        <v>102</v>
      </c>
      <c r="G140" s="7">
        <v>1</v>
      </c>
      <c r="H140" s="12" t="s">
        <v>524</v>
      </c>
    </row>
    <row r="141" spans="1:8" ht="15" customHeight="1">
      <c r="A141" s="4" t="s">
        <v>317</v>
      </c>
      <c r="B141" s="191" t="s">
        <v>635</v>
      </c>
      <c r="C141" s="191"/>
      <c r="D141" s="5">
        <v>0</v>
      </c>
      <c r="E141" s="5">
        <v>20</v>
      </c>
      <c r="F141" s="6">
        <v>20</v>
      </c>
      <c r="G141" s="7">
        <v>1</v>
      </c>
      <c r="H141" s="12" t="s">
        <v>525</v>
      </c>
    </row>
    <row r="142" spans="1:8" ht="22.5" customHeight="1">
      <c r="A142" s="4" t="s">
        <v>317</v>
      </c>
      <c r="B142" s="191" t="s">
        <v>635</v>
      </c>
      <c r="C142" s="191"/>
      <c r="D142" s="5">
        <v>0</v>
      </c>
      <c r="E142" s="5">
        <v>20</v>
      </c>
      <c r="F142" s="6">
        <v>20</v>
      </c>
      <c r="G142" s="7">
        <v>1</v>
      </c>
      <c r="H142" s="12" t="s">
        <v>526</v>
      </c>
    </row>
    <row r="143" spans="1:8" ht="15" customHeight="1">
      <c r="A143" s="4" t="s">
        <v>317</v>
      </c>
      <c r="B143" s="191" t="s">
        <v>635</v>
      </c>
      <c r="C143" s="191"/>
      <c r="D143" s="5">
        <v>0</v>
      </c>
      <c r="E143" s="5">
        <v>35</v>
      </c>
      <c r="F143" s="6">
        <v>35</v>
      </c>
      <c r="G143" s="7">
        <v>1</v>
      </c>
      <c r="H143" s="12" t="s">
        <v>527</v>
      </c>
    </row>
    <row r="144" spans="1:8" ht="15" customHeight="1">
      <c r="A144" s="4" t="s">
        <v>317</v>
      </c>
      <c r="B144" s="191" t="s">
        <v>635</v>
      </c>
      <c r="C144" s="191"/>
      <c r="D144" s="5">
        <v>0</v>
      </c>
      <c r="E144" s="5">
        <v>60</v>
      </c>
      <c r="F144" s="6">
        <v>60</v>
      </c>
      <c r="G144" s="7">
        <v>1</v>
      </c>
      <c r="H144" s="12" t="s">
        <v>528</v>
      </c>
    </row>
    <row r="145" spans="1:8" ht="15" customHeight="1">
      <c r="A145" s="4" t="s">
        <v>317</v>
      </c>
      <c r="B145" s="191" t="s">
        <v>635</v>
      </c>
      <c r="C145" s="191"/>
      <c r="D145" s="5">
        <v>0</v>
      </c>
      <c r="E145" s="5">
        <v>20</v>
      </c>
      <c r="F145" s="6">
        <v>20</v>
      </c>
      <c r="G145" s="7">
        <v>1</v>
      </c>
      <c r="H145" s="12" t="s">
        <v>529</v>
      </c>
    </row>
    <row r="146" spans="1:8" ht="15" customHeight="1">
      <c r="A146" s="4" t="s">
        <v>317</v>
      </c>
      <c r="B146" s="191" t="s">
        <v>635</v>
      </c>
      <c r="C146" s="191"/>
      <c r="D146" s="5">
        <v>0</v>
      </c>
      <c r="E146" s="5">
        <v>45</v>
      </c>
      <c r="F146" s="6">
        <v>45</v>
      </c>
      <c r="G146" s="7">
        <v>1</v>
      </c>
      <c r="H146" s="12" t="s">
        <v>530</v>
      </c>
    </row>
    <row r="147" spans="1:8" ht="21" customHeight="1">
      <c r="A147" s="4" t="s">
        <v>317</v>
      </c>
      <c r="B147" s="191" t="s">
        <v>635</v>
      </c>
      <c r="C147" s="191"/>
      <c r="D147" s="5">
        <v>0</v>
      </c>
      <c r="E147" s="5">
        <v>45</v>
      </c>
      <c r="F147" s="6">
        <v>45</v>
      </c>
      <c r="G147" s="7">
        <v>1</v>
      </c>
      <c r="H147" s="12" t="s">
        <v>531</v>
      </c>
    </row>
    <row r="148" spans="1:8" ht="24" customHeight="1">
      <c r="A148" s="4" t="s">
        <v>317</v>
      </c>
      <c r="B148" s="191" t="s">
        <v>635</v>
      </c>
      <c r="C148" s="191"/>
      <c r="D148" s="5">
        <v>0</v>
      </c>
      <c r="E148" s="5">
        <v>30</v>
      </c>
      <c r="F148" s="6">
        <v>30</v>
      </c>
      <c r="G148" s="7">
        <v>1</v>
      </c>
      <c r="H148" s="12" t="s">
        <v>532</v>
      </c>
    </row>
    <row r="149" spans="1:8" ht="15" customHeight="1">
      <c r="A149" s="4" t="s">
        <v>317</v>
      </c>
      <c r="B149" s="191" t="s">
        <v>635</v>
      </c>
      <c r="C149" s="191"/>
      <c r="D149" s="5">
        <v>0</v>
      </c>
      <c r="E149" s="5">
        <v>50</v>
      </c>
      <c r="F149" s="6">
        <v>50</v>
      </c>
      <c r="G149" s="7">
        <v>1</v>
      </c>
      <c r="H149" s="12" t="s">
        <v>533</v>
      </c>
    </row>
    <row r="150" spans="1:8" ht="15" customHeight="1">
      <c r="A150" s="4" t="s">
        <v>317</v>
      </c>
      <c r="B150" s="191" t="s">
        <v>635</v>
      </c>
      <c r="C150" s="191"/>
      <c r="D150" s="5">
        <v>0</v>
      </c>
      <c r="E150" s="5">
        <v>15</v>
      </c>
      <c r="F150" s="6">
        <v>15</v>
      </c>
      <c r="G150" s="7">
        <v>1</v>
      </c>
      <c r="H150" s="12" t="s">
        <v>534</v>
      </c>
    </row>
    <row r="151" spans="1:8" ht="15" customHeight="1">
      <c r="A151" s="4" t="s">
        <v>317</v>
      </c>
      <c r="B151" s="191" t="s">
        <v>635</v>
      </c>
      <c r="C151" s="191"/>
      <c r="D151" s="5">
        <v>0</v>
      </c>
      <c r="E151" s="5">
        <v>40</v>
      </c>
      <c r="F151" s="6">
        <v>40</v>
      </c>
      <c r="G151" s="7">
        <v>1</v>
      </c>
      <c r="H151" s="12" t="s">
        <v>535</v>
      </c>
    </row>
    <row r="152" spans="1:8" ht="15" customHeight="1">
      <c r="A152" s="4" t="s">
        <v>317</v>
      </c>
      <c r="B152" s="191" t="s">
        <v>635</v>
      </c>
      <c r="C152" s="191"/>
      <c r="D152" s="5">
        <v>0</v>
      </c>
      <c r="E152" s="5">
        <v>50</v>
      </c>
      <c r="F152" s="6">
        <v>50</v>
      </c>
      <c r="G152" s="7">
        <v>1</v>
      </c>
      <c r="H152" s="12" t="s">
        <v>536</v>
      </c>
    </row>
    <row r="153" spans="1:8" ht="15" customHeight="1">
      <c r="A153" s="4" t="s">
        <v>317</v>
      </c>
      <c r="B153" s="191" t="s">
        <v>635</v>
      </c>
      <c r="C153" s="191"/>
      <c r="D153" s="5">
        <v>0</v>
      </c>
      <c r="E153" s="5">
        <v>36</v>
      </c>
      <c r="F153" s="6">
        <v>36</v>
      </c>
      <c r="G153" s="7">
        <v>1</v>
      </c>
      <c r="H153" s="12" t="s">
        <v>537</v>
      </c>
    </row>
    <row r="154" spans="1:8" ht="15" customHeight="1">
      <c r="A154" s="4" t="s">
        <v>317</v>
      </c>
      <c r="B154" s="191" t="s">
        <v>635</v>
      </c>
      <c r="C154" s="191"/>
      <c r="D154" s="5">
        <v>0</v>
      </c>
      <c r="E154" s="5">
        <v>52</v>
      </c>
      <c r="F154" s="6">
        <v>52</v>
      </c>
      <c r="G154" s="7">
        <v>1</v>
      </c>
      <c r="H154" s="12" t="s">
        <v>539</v>
      </c>
    </row>
    <row r="155" spans="1:8" ht="15" customHeight="1">
      <c r="A155" s="4" t="s">
        <v>317</v>
      </c>
      <c r="B155" s="191" t="s">
        <v>635</v>
      </c>
      <c r="C155" s="191"/>
      <c r="D155" s="5">
        <v>0</v>
      </c>
      <c r="E155" s="5">
        <v>30</v>
      </c>
      <c r="F155" s="6">
        <v>30</v>
      </c>
      <c r="G155" s="7">
        <v>1</v>
      </c>
      <c r="H155" s="12" t="s">
        <v>540</v>
      </c>
    </row>
    <row r="156" spans="1:8" ht="15" customHeight="1">
      <c r="A156" s="4" t="s">
        <v>317</v>
      </c>
      <c r="B156" s="191" t="s">
        <v>635</v>
      </c>
      <c r="C156" s="191"/>
      <c r="D156" s="5">
        <v>0</v>
      </c>
      <c r="E156" s="5">
        <v>30</v>
      </c>
      <c r="F156" s="6">
        <v>30</v>
      </c>
      <c r="G156" s="7">
        <v>1</v>
      </c>
      <c r="H156" s="12" t="s">
        <v>541</v>
      </c>
    </row>
    <row r="157" spans="1:8" ht="15" customHeight="1">
      <c r="A157" s="4" t="s">
        <v>317</v>
      </c>
      <c r="B157" s="191" t="s">
        <v>635</v>
      </c>
      <c r="C157" s="191"/>
      <c r="D157" s="5">
        <v>0</v>
      </c>
      <c r="E157" s="5">
        <v>60</v>
      </c>
      <c r="F157" s="6">
        <v>60</v>
      </c>
      <c r="G157" s="7">
        <v>1</v>
      </c>
      <c r="H157" s="12" t="s">
        <v>542</v>
      </c>
    </row>
    <row r="158" spans="1:8" ht="15" customHeight="1">
      <c r="A158" s="4" t="s">
        <v>317</v>
      </c>
      <c r="B158" s="191" t="s">
        <v>635</v>
      </c>
      <c r="C158" s="191"/>
      <c r="D158" s="5">
        <v>0</v>
      </c>
      <c r="E158" s="5">
        <v>45</v>
      </c>
      <c r="F158" s="6">
        <v>45</v>
      </c>
      <c r="G158" s="7">
        <v>1</v>
      </c>
      <c r="H158" s="12" t="s">
        <v>543</v>
      </c>
    </row>
    <row r="159" spans="1:8" ht="15" customHeight="1">
      <c r="A159" s="4" t="s">
        <v>317</v>
      </c>
      <c r="B159" s="191" t="s">
        <v>635</v>
      </c>
      <c r="C159" s="191"/>
      <c r="D159" s="5">
        <v>0</v>
      </c>
      <c r="E159" s="5">
        <v>30</v>
      </c>
      <c r="F159" s="6">
        <v>30</v>
      </c>
      <c r="G159" s="7">
        <v>1</v>
      </c>
      <c r="H159" s="12" t="s">
        <v>544</v>
      </c>
    </row>
    <row r="160" spans="1:8" ht="15" customHeight="1">
      <c r="A160" s="4" t="s">
        <v>317</v>
      </c>
      <c r="B160" s="191" t="s">
        <v>635</v>
      </c>
      <c r="C160" s="191"/>
      <c r="D160" s="5">
        <v>0</v>
      </c>
      <c r="E160" s="5">
        <v>20</v>
      </c>
      <c r="F160" s="6">
        <v>20</v>
      </c>
      <c r="G160" s="7">
        <v>1</v>
      </c>
      <c r="H160" s="12" t="s">
        <v>545</v>
      </c>
    </row>
    <row r="161" spans="1:8" ht="15" customHeight="1">
      <c r="A161" s="4" t="s">
        <v>317</v>
      </c>
      <c r="B161" s="191" t="s">
        <v>635</v>
      </c>
      <c r="C161" s="191"/>
      <c r="D161" s="5">
        <v>0</v>
      </c>
      <c r="E161" s="5">
        <v>40</v>
      </c>
      <c r="F161" s="6">
        <v>40</v>
      </c>
      <c r="G161" s="7">
        <v>1</v>
      </c>
      <c r="H161" s="12" t="s">
        <v>546</v>
      </c>
    </row>
    <row r="162" spans="1:8" ht="15" customHeight="1">
      <c r="A162" s="4" t="s">
        <v>317</v>
      </c>
      <c r="B162" s="191" t="s">
        <v>635</v>
      </c>
      <c r="C162" s="191"/>
      <c r="D162" s="5">
        <v>0</v>
      </c>
      <c r="E162" s="5">
        <v>10</v>
      </c>
      <c r="F162" s="6">
        <v>10</v>
      </c>
      <c r="G162" s="7">
        <v>1</v>
      </c>
      <c r="H162" s="12" t="s">
        <v>547</v>
      </c>
    </row>
    <row r="163" spans="1:8" ht="15" customHeight="1">
      <c r="A163" s="4" t="s">
        <v>317</v>
      </c>
      <c r="B163" s="191" t="s">
        <v>635</v>
      </c>
      <c r="C163" s="191"/>
      <c r="D163" s="5">
        <v>0</v>
      </c>
      <c r="E163" s="5">
        <v>15</v>
      </c>
      <c r="F163" s="6">
        <v>15</v>
      </c>
      <c r="G163" s="7">
        <v>1</v>
      </c>
      <c r="H163" s="12" t="s">
        <v>548</v>
      </c>
    </row>
    <row r="164" spans="1:8" ht="15" customHeight="1">
      <c r="A164" s="4" t="s">
        <v>317</v>
      </c>
      <c r="B164" s="191" t="s">
        <v>635</v>
      </c>
      <c r="C164" s="191"/>
      <c r="D164" s="5">
        <v>0</v>
      </c>
      <c r="E164" s="5">
        <v>75</v>
      </c>
      <c r="F164" s="6">
        <v>75</v>
      </c>
      <c r="G164" s="7">
        <v>1</v>
      </c>
      <c r="H164" s="12" t="s">
        <v>549</v>
      </c>
    </row>
    <row r="165" spans="1:8" ht="15" customHeight="1">
      <c r="A165" s="4" t="s">
        <v>317</v>
      </c>
      <c r="B165" s="191" t="s">
        <v>635</v>
      </c>
      <c r="C165" s="191"/>
      <c r="D165" s="5">
        <v>0</v>
      </c>
      <c r="E165" s="5">
        <v>15</v>
      </c>
      <c r="F165" s="6">
        <v>15</v>
      </c>
      <c r="G165" s="7">
        <v>1</v>
      </c>
      <c r="H165" s="12" t="s">
        <v>550</v>
      </c>
    </row>
    <row r="166" spans="1:8" ht="15" customHeight="1">
      <c r="A166" s="4" t="s">
        <v>317</v>
      </c>
      <c r="B166" s="191" t="s">
        <v>635</v>
      </c>
      <c r="C166" s="191"/>
      <c r="D166" s="5">
        <v>0</v>
      </c>
      <c r="E166" s="5">
        <v>25</v>
      </c>
      <c r="F166" s="6">
        <v>25</v>
      </c>
      <c r="G166" s="7">
        <v>1</v>
      </c>
      <c r="H166" s="12" t="s">
        <v>551</v>
      </c>
    </row>
    <row r="167" spans="1:8" ht="15" customHeight="1">
      <c r="A167" s="4" t="s">
        <v>317</v>
      </c>
      <c r="B167" s="191" t="s">
        <v>635</v>
      </c>
      <c r="C167" s="191"/>
      <c r="D167" s="5">
        <v>0</v>
      </c>
      <c r="E167" s="5">
        <v>20</v>
      </c>
      <c r="F167" s="6">
        <v>20</v>
      </c>
      <c r="G167" s="7">
        <v>1</v>
      </c>
      <c r="H167" s="12" t="s">
        <v>552</v>
      </c>
    </row>
    <row r="168" spans="1:8" ht="22.5" customHeight="1">
      <c r="A168" s="4" t="s">
        <v>317</v>
      </c>
      <c r="B168" s="191" t="s">
        <v>635</v>
      </c>
      <c r="C168" s="191"/>
      <c r="D168" s="5">
        <v>0</v>
      </c>
      <c r="E168" s="5">
        <v>65</v>
      </c>
      <c r="F168" s="6">
        <v>65</v>
      </c>
      <c r="G168" s="7">
        <v>1</v>
      </c>
      <c r="H168" s="12" t="s">
        <v>553</v>
      </c>
    </row>
    <row r="169" spans="1:8" ht="15" customHeight="1">
      <c r="A169" s="4" t="s">
        <v>317</v>
      </c>
      <c r="B169" s="191" t="s">
        <v>635</v>
      </c>
      <c r="C169" s="191"/>
      <c r="D169" s="5">
        <v>0</v>
      </c>
      <c r="E169" s="5">
        <v>100</v>
      </c>
      <c r="F169" s="6">
        <v>100</v>
      </c>
      <c r="G169" s="7">
        <v>1</v>
      </c>
      <c r="H169" s="12" t="s">
        <v>554</v>
      </c>
    </row>
    <row r="170" spans="1:8" ht="24" customHeight="1">
      <c r="A170" s="4" t="s">
        <v>317</v>
      </c>
      <c r="B170" s="191" t="s">
        <v>47</v>
      </c>
      <c r="C170" s="191"/>
      <c r="D170" s="5">
        <v>0</v>
      </c>
      <c r="E170" s="5">
        <v>20</v>
      </c>
      <c r="F170" s="6">
        <v>20</v>
      </c>
      <c r="G170" s="7">
        <v>1</v>
      </c>
      <c r="H170" s="12" t="s">
        <v>555</v>
      </c>
    </row>
    <row r="171" spans="1:8" ht="15" customHeight="1">
      <c r="A171" s="4" t="s">
        <v>317</v>
      </c>
      <c r="B171" s="191" t="s">
        <v>635</v>
      </c>
      <c r="C171" s="191"/>
      <c r="D171" s="5">
        <v>0</v>
      </c>
      <c r="E171" s="5">
        <v>10</v>
      </c>
      <c r="F171" s="6">
        <v>10</v>
      </c>
      <c r="G171" s="7">
        <v>1</v>
      </c>
      <c r="H171" s="12" t="s">
        <v>556</v>
      </c>
    </row>
    <row r="172" spans="1:8" ht="15" customHeight="1">
      <c r="A172" s="4" t="s">
        <v>317</v>
      </c>
      <c r="B172" s="191" t="s">
        <v>635</v>
      </c>
      <c r="C172" s="191"/>
      <c r="D172" s="5">
        <v>0</v>
      </c>
      <c r="E172" s="5">
        <v>20</v>
      </c>
      <c r="F172" s="6">
        <v>20</v>
      </c>
      <c r="G172" s="7">
        <v>1</v>
      </c>
      <c r="H172" s="12" t="s">
        <v>283</v>
      </c>
    </row>
    <row r="173" spans="1:8" ht="15" customHeight="1">
      <c r="A173" s="4" t="s">
        <v>317</v>
      </c>
      <c r="B173" s="191" t="s">
        <v>635</v>
      </c>
      <c r="C173" s="191"/>
      <c r="D173" s="5">
        <v>0</v>
      </c>
      <c r="E173" s="5">
        <v>35</v>
      </c>
      <c r="F173" s="6">
        <v>35</v>
      </c>
      <c r="G173" s="7">
        <v>1</v>
      </c>
      <c r="H173" s="12" t="s">
        <v>558</v>
      </c>
    </row>
    <row r="174" spans="1:8" ht="21" customHeight="1">
      <c r="A174" s="4" t="s">
        <v>317</v>
      </c>
      <c r="B174" s="191" t="s">
        <v>47</v>
      </c>
      <c r="C174" s="191"/>
      <c r="D174" s="5">
        <v>0</v>
      </c>
      <c r="E174" s="5">
        <v>20</v>
      </c>
      <c r="F174" s="6">
        <v>0</v>
      </c>
      <c r="G174" s="7">
        <v>0</v>
      </c>
      <c r="H174" s="12" t="s">
        <v>559</v>
      </c>
    </row>
    <row r="175" spans="1:8" ht="15" customHeight="1">
      <c r="A175" s="4" t="s">
        <v>317</v>
      </c>
      <c r="B175" s="191" t="s">
        <v>635</v>
      </c>
      <c r="C175" s="191"/>
      <c r="D175" s="5">
        <v>0</v>
      </c>
      <c r="E175" s="5">
        <v>40</v>
      </c>
      <c r="F175" s="6">
        <v>40</v>
      </c>
      <c r="G175" s="7">
        <v>1</v>
      </c>
      <c r="H175" s="12" t="s">
        <v>560</v>
      </c>
    </row>
    <row r="176" spans="1:8" ht="15" customHeight="1">
      <c r="A176" s="4" t="s">
        <v>317</v>
      </c>
      <c r="B176" s="191" t="s">
        <v>635</v>
      </c>
      <c r="C176" s="191"/>
      <c r="D176" s="5">
        <v>0</v>
      </c>
      <c r="E176" s="5">
        <v>15</v>
      </c>
      <c r="F176" s="6">
        <v>15</v>
      </c>
      <c r="G176" s="7">
        <v>1</v>
      </c>
      <c r="H176" s="12" t="s">
        <v>561</v>
      </c>
    </row>
    <row r="177" spans="1:8" ht="15" customHeight="1">
      <c r="A177" s="4" t="s">
        <v>317</v>
      </c>
      <c r="B177" s="191" t="s">
        <v>635</v>
      </c>
      <c r="C177" s="191"/>
      <c r="D177" s="5">
        <v>0</v>
      </c>
      <c r="E177" s="5">
        <v>15</v>
      </c>
      <c r="F177" s="6">
        <v>15</v>
      </c>
      <c r="G177" s="7">
        <v>1</v>
      </c>
      <c r="H177" s="12" t="s">
        <v>562</v>
      </c>
    </row>
    <row r="178" spans="1:8" ht="24" customHeight="1">
      <c r="A178" s="4" t="s">
        <v>317</v>
      </c>
      <c r="B178" s="191" t="s">
        <v>635</v>
      </c>
      <c r="C178" s="191"/>
      <c r="D178" s="5">
        <v>0</v>
      </c>
      <c r="E178" s="5">
        <v>10</v>
      </c>
      <c r="F178" s="6">
        <v>10</v>
      </c>
      <c r="G178" s="7">
        <v>1</v>
      </c>
      <c r="H178" s="12" t="s">
        <v>563</v>
      </c>
    </row>
    <row r="179" spans="1:8" ht="15" customHeight="1">
      <c r="A179" s="4" t="s">
        <v>317</v>
      </c>
      <c r="B179" s="191" t="s">
        <v>635</v>
      </c>
      <c r="C179" s="191"/>
      <c r="D179" s="5">
        <v>0</v>
      </c>
      <c r="E179" s="5">
        <v>250</v>
      </c>
      <c r="F179" s="6">
        <v>250</v>
      </c>
      <c r="G179" s="7">
        <v>1</v>
      </c>
      <c r="H179" s="12" t="s">
        <v>564</v>
      </c>
    </row>
    <row r="180" spans="1:8" ht="15" customHeight="1">
      <c r="A180" s="4" t="s">
        <v>317</v>
      </c>
      <c r="B180" s="191" t="s">
        <v>635</v>
      </c>
      <c r="C180" s="191"/>
      <c r="D180" s="5">
        <v>0</v>
      </c>
      <c r="E180" s="5">
        <v>270</v>
      </c>
      <c r="F180" s="6">
        <v>270</v>
      </c>
      <c r="G180" s="7">
        <v>1</v>
      </c>
      <c r="H180" s="12" t="s">
        <v>565</v>
      </c>
    </row>
    <row r="181" spans="1:8" ht="15" customHeight="1">
      <c r="A181" s="4" t="s">
        <v>317</v>
      </c>
      <c r="B181" s="191" t="s">
        <v>635</v>
      </c>
      <c r="C181" s="191"/>
      <c r="D181" s="5">
        <v>0</v>
      </c>
      <c r="E181" s="5">
        <v>50</v>
      </c>
      <c r="F181" s="6">
        <v>50</v>
      </c>
      <c r="G181" s="7">
        <v>1</v>
      </c>
      <c r="H181" s="12" t="s">
        <v>566</v>
      </c>
    </row>
    <row r="182" spans="1:8" ht="15" customHeight="1">
      <c r="A182" s="4" t="s">
        <v>317</v>
      </c>
      <c r="B182" s="191" t="s">
        <v>635</v>
      </c>
      <c r="C182" s="191"/>
      <c r="D182" s="5">
        <v>0</v>
      </c>
      <c r="E182" s="5">
        <v>30</v>
      </c>
      <c r="F182" s="6">
        <v>30</v>
      </c>
      <c r="G182" s="7">
        <v>1</v>
      </c>
      <c r="H182" s="12" t="s">
        <v>567</v>
      </c>
    </row>
    <row r="183" spans="1:8" ht="15" customHeight="1">
      <c r="A183" s="4" t="s">
        <v>317</v>
      </c>
      <c r="B183" s="191" t="s">
        <v>635</v>
      </c>
      <c r="C183" s="191"/>
      <c r="D183" s="5">
        <v>0</v>
      </c>
      <c r="E183" s="5">
        <v>70</v>
      </c>
      <c r="F183" s="6">
        <v>70</v>
      </c>
      <c r="G183" s="7">
        <v>1</v>
      </c>
      <c r="H183" s="12" t="s">
        <v>568</v>
      </c>
    </row>
    <row r="184" spans="1:8" ht="15" customHeight="1">
      <c r="A184" s="4" t="s">
        <v>317</v>
      </c>
      <c r="B184" s="191" t="s">
        <v>635</v>
      </c>
      <c r="C184" s="191"/>
      <c r="D184" s="5">
        <v>0</v>
      </c>
      <c r="E184" s="5">
        <v>80</v>
      </c>
      <c r="F184" s="6">
        <v>80</v>
      </c>
      <c r="G184" s="7">
        <v>1</v>
      </c>
      <c r="H184" s="12" t="s">
        <v>569</v>
      </c>
    </row>
    <row r="185" spans="1:8" ht="15" customHeight="1">
      <c r="A185" s="4" t="s">
        <v>317</v>
      </c>
      <c r="B185" s="191" t="s">
        <v>635</v>
      </c>
      <c r="C185" s="191"/>
      <c r="D185" s="5">
        <v>0</v>
      </c>
      <c r="E185" s="5">
        <v>190</v>
      </c>
      <c r="F185" s="6">
        <v>190</v>
      </c>
      <c r="G185" s="7">
        <v>1</v>
      </c>
      <c r="H185" s="12" t="s">
        <v>570</v>
      </c>
    </row>
    <row r="186" spans="1:8" ht="15" customHeight="1">
      <c r="A186" s="4" t="s">
        <v>317</v>
      </c>
      <c r="B186" s="191" t="s">
        <v>635</v>
      </c>
      <c r="C186" s="191"/>
      <c r="D186" s="5">
        <v>0</v>
      </c>
      <c r="E186" s="5">
        <v>200</v>
      </c>
      <c r="F186" s="6">
        <v>200</v>
      </c>
      <c r="G186" s="7">
        <v>1</v>
      </c>
      <c r="H186" s="12" t="s">
        <v>571</v>
      </c>
    </row>
    <row r="187" spans="1:8" ht="15" customHeight="1">
      <c r="A187" s="4" t="s">
        <v>317</v>
      </c>
      <c r="B187" s="191" t="s">
        <v>635</v>
      </c>
      <c r="C187" s="191"/>
      <c r="D187" s="5">
        <v>0</v>
      </c>
      <c r="E187" s="5">
        <v>50</v>
      </c>
      <c r="F187" s="6">
        <v>50</v>
      </c>
      <c r="G187" s="7">
        <v>1</v>
      </c>
      <c r="H187" s="12" t="s">
        <v>572</v>
      </c>
    </row>
    <row r="188" spans="1:8" ht="38.25" customHeight="1">
      <c r="A188" s="4" t="s">
        <v>317</v>
      </c>
      <c r="B188" s="191" t="s">
        <v>635</v>
      </c>
      <c r="C188" s="191"/>
      <c r="D188" s="5">
        <v>3000</v>
      </c>
      <c r="E188" s="5">
        <v>3807</v>
      </c>
      <c r="F188" s="6">
        <v>3807</v>
      </c>
      <c r="G188" s="7">
        <v>1</v>
      </c>
      <c r="H188" s="12" t="s">
        <v>573</v>
      </c>
    </row>
    <row r="189" spans="1:8" ht="24" customHeight="1">
      <c r="A189" s="4" t="s">
        <v>317</v>
      </c>
      <c r="B189" s="191" t="s">
        <v>635</v>
      </c>
      <c r="C189" s="191"/>
      <c r="D189" s="5">
        <v>4500</v>
      </c>
      <c r="E189" s="5">
        <v>4815</v>
      </c>
      <c r="F189" s="6">
        <v>4815</v>
      </c>
      <c r="G189" s="7">
        <v>1</v>
      </c>
      <c r="H189" s="12" t="s">
        <v>574</v>
      </c>
    </row>
    <row r="190" spans="1:8" ht="35.25" customHeight="1">
      <c r="A190" s="4" t="s">
        <v>317</v>
      </c>
      <c r="B190" s="191" t="s">
        <v>635</v>
      </c>
      <c r="C190" s="191"/>
      <c r="D190" s="5">
        <v>0</v>
      </c>
      <c r="E190" s="5">
        <v>55</v>
      </c>
      <c r="F190" s="6">
        <v>55</v>
      </c>
      <c r="G190" s="7">
        <v>1</v>
      </c>
      <c r="H190" s="12" t="s">
        <v>575</v>
      </c>
    </row>
    <row r="191" spans="1:8" ht="15" customHeight="1">
      <c r="A191" s="4" t="s">
        <v>317</v>
      </c>
      <c r="B191" s="191" t="s">
        <v>635</v>
      </c>
      <c r="C191" s="191"/>
      <c r="D191" s="5">
        <v>0</v>
      </c>
      <c r="E191" s="5">
        <v>70</v>
      </c>
      <c r="F191" s="6">
        <v>70</v>
      </c>
      <c r="G191" s="7">
        <v>1</v>
      </c>
      <c r="H191" s="12" t="s">
        <v>576</v>
      </c>
    </row>
    <row r="192" spans="1:8" ht="24.75" customHeight="1">
      <c r="A192" s="4" t="s">
        <v>317</v>
      </c>
      <c r="B192" s="191" t="s">
        <v>635</v>
      </c>
      <c r="C192" s="191"/>
      <c r="D192" s="5">
        <v>0</v>
      </c>
      <c r="E192" s="5">
        <v>65</v>
      </c>
      <c r="F192" s="6">
        <v>65</v>
      </c>
      <c r="G192" s="7">
        <v>1</v>
      </c>
      <c r="H192" s="12" t="s">
        <v>577</v>
      </c>
    </row>
    <row r="193" spans="1:8" ht="15" customHeight="1">
      <c r="A193" s="4" t="s">
        <v>317</v>
      </c>
      <c r="B193" s="191" t="s">
        <v>635</v>
      </c>
      <c r="C193" s="191"/>
      <c r="D193" s="5">
        <v>0</v>
      </c>
      <c r="E193" s="5">
        <v>70</v>
      </c>
      <c r="F193" s="6">
        <v>70</v>
      </c>
      <c r="G193" s="7">
        <v>1</v>
      </c>
      <c r="H193" s="12" t="s">
        <v>578</v>
      </c>
    </row>
    <row r="194" spans="1:8" ht="15" customHeight="1">
      <c r="A194" s="4" t="s">
        <v>317</v>
      </c>
      <c r="B194" s="191" t="s">
        <v>635</v>
      </c>
      <c r="C194" s="191"/>
      <c r="D194" s="5">
        <v>0</v>
      </c>
      <c r="E194" s="5">
        <v>85</v>
      </c>
      <c r="F194" s="6">
        <v>85</v>
      </c>
      <c r="G194" s="7">
        <v>1</v>
      </c>
      <c r="H194" s="12" t="s">
        <v>579</v>
      </c>
    </row>
    <row r="195" spans="1:8" ht="15" customHeight="1">
      <c r="A195" s="4" t="s">
        <v>317</v>
      </c>
      <c r="B195" s="191" t="s">
        <v>635</v>
      </c>
      <c r="C195" s="191"/>
      <c r="D195" s="5">
        <v>0</v>
      </c>
      <c r="E195" s="5">
        <v>60</v>
      </c>
      <c r="F195" s="6">
        <v>60</v>
      </c>
      <c r="G195" s="7">
        <v>1</v>
      </c>
      <c r="H195" s="12" t="s">
        <v>580</v>
      </c>
    </row>
    <row r="196" spans="1:8" ht="25.5" customHeight="1">
      <c r="A196" s="4" t="s">
        <v>317</v>
      </c>
      <c r="B196" s="191" t="s">
        <v>635</v>
      </c>
      <c r="C196" s="191"/>
      <c r="D196" s="5">
        <v>0</v>
      </c>
      <c r="E196" s="5">
        <v>100</v>
      </c>
      <c r="F196" s="6">
        <v>100</v>
      </c>
      <c r="G196" s="7">
        <v>1</v>
      </c>
      <c r="H196" s="12" t="s">
        <v>107</v>
      </c>
    </row>
    <row r="197" spans="1:8" ht="15" customHeight="1">
      <c r="A197" s="4" t="s">
        <v>317</v>
      </c>
      <c r="B197" s="191" t="s">
        <v>635</v>
      </c>
      <c r="C197" s="191"/>
      <c r="D197" s="5">
        <v>0</v>
      </c>
      <c r="E197" s="5">
        <v>60</v>
      </c>
      <c r="F197" s="6">
        <v>60</v>
      </c>
      <c r="G197" s="7">
        <v>1</v>
      </c>
      <c r="H197" s="12" t="s">
        <v>108</v>
      </c>
    </row>
    <row r="198" spans="1:8" ht="26.25" customHeight="1">
      <c r="A198" s="4" t="s">
        <v>317</v>
      </c>
      <c r="B198" s="191" t="s">
        <v>635</v>
      </c>
      <c r="C198" s="191"/>
      <c r="D198" s="5">
        <v>0</v>
      </c>
      <c r="E198" s="5">
        <v>80</v>
      </c>
      <c r="F198" s="6">
        <v>80</v>
      </c>
      <c r="G198" s="7">
        <v>1</v>
      </c>
      <c r="H198" s="12" t="s">
        <v>109</v>
      </c>
    </row>
    <row r="199" spans="1:8" ht="15" customHeight="1">
      <c r="A199" s="4" t="s">
        <v>317</v>
      </c>
      <c r="B199" s="191" t="s">
        <v>635</v>
      </c>
      <c r="C199" s="191"/>
      <c r="D199" s="5">
        <v>0</v>
      </c>
      <c r="E199" s="5">
        <v>155</v>
      </c>
      <c r="F199" s="6">
        <v>155</v>
      </c>
      <c r="G199" s="7">
        <v>1</v>
      </c>
      <c r="H199" s="12" t="s">
        <v>110</v>
      </c>
    </row>
    <row r="200" spans="1:8" ht="15" customHeight="1">
      <c r="A200" s="4" t="s">
        <v>317</v>
      </c>
      <c r="B200" s="191" t="s">
        <v>635</v>
      </c>
      <c r="C200" s="191"/>
      <c r="D200" s="5">
        <v>0</v>
      </c>
      <c r="E200" s="5">
        <v>60</v>
      </c>
      <c r="F200" s="6">
        <v>60</v>
      </c>
      <c r="G200" s="7">
        <v>1</v>
      </c>
      <c r="H200" s="12" t="s">
        <v>111</v>
      </c>
    </row>
    <row r="201" spans="1:8" ht="22.5" customHeight="1">
      <c r="A201" s="4" t="s">
        <v>317</v>
      </c>
      <c r="B201" s="191" t="s">
        <v>635</v>
      </c>
      <c r="C201" s="191"/>
      <c r="D201" s="5">
        <v>0</v>
      </c>
      <c r="E201" s="5">
        <v>105</v>
      </c>
      <c r="F201" s="6">
        <v>105</v>
      </c>
      <c r="G201" s="7">
        <v>1</v>
      </c>
      <c r="H201" s="12" t="s">
        <v>112</v>
      </c>
    </row>
    <row r="202" spans="1:8" ht="15" customHeight="1">
      <c r="A202" s="4" t="s">
        <v>317</v>
      </c>
      <c r="B202" s="191" t="s">
        <v>635</v>
      </c>
      <c r="C202" s="191"/>
      <c r="D202" s="5">
        <v>0</v>
      </c>
      <c r="E202" s="5">
        <v>50</v>
      </c>
      <c r="F202" s="6">
        <v>50</v>
      </c>
      <c r="G202" s="7">
        <v>1</v>
      </c>
      <c r="H202" s="12" t="s">
        <v>113</v>
      </c>
    </row>
    <row r="203" spans="1:8" ht="37.5" customHeight="1">
      <c r="A203" s="4" t="s">
        <v>317</v>
      </c>
      <c r="B203" s="191" t="s">
        <v>635</v>
      </c>
      <c r="C203" s="191"/>
      <c r="D203" s="5">
        <v>0</v>
      </c>
      <c r="E203" s="5">
        <v>150</v>
      </c>
      <c r="F203" s="6">
        <v>150</v>
      </c>
      <c r="G203" s="7">
        <v>1</v>
      </c>
      <c r="H203" s="12" t="s">
        <v>114</v>
      </c>
    </row>
    <row r="204" spans="1:8" ht="15" customHeight="1">
      <c r="A204" s="4" t="s">
        <v>317</v>
      </c>
      <c r="B204" s="191" t="s">
        <v>635</v>
      </c>
      <c r="C204" s="191"/>
      <c r="D204" s="5">
        <v>0</v>
      </c>
      <c r="E204" s="5">
        <v>70</v>
      </c>
      <c r="F204" s="6">
        <v>70</v>
      </c>
      <c r="G204" s="7">
        <v>1</v>
      </c>
      <c r="H204" s="12" t="s">
        <v>115</v>
      </c>
    </row>
    <row r="205" spans="1:8" ht="15" customHeight="1">
      <c r="A205" s="4" t="s">
        <v>317</v>
      </c>
      <c r="B205" s="191" t="s">
        <v>635</v>
      </c>
      <c r="C205" s="191"/>
      <c r="D205" s="5">
        <v>0</v>
      </c>
      <c r="E205" s="5">
        <v>30</v>
      </c>
      <c r="F205" s="6">
        <v>30</v>
      </c>
      <c r="G205" s="7">
        <v>1</v>
      </c>
      <c r="H205" s="12" t="s">
        <v>116</v>
      </c>
    </row>
    <row r="206" spans="1:8" ht="25.5" customHeight="1">
      <c r="A206" s="4" t="s">
        <v>317</v>
      </c>
      <c r="B206" s="191" t="s">
        <v>635</v>
      </c>
      <c r="C206" s="191"/>
      <c r="D206" s="5">
        <v>0</v>
      </c>
      <c r="E206" s="5">
        <v>55</v>
      </c>
      <c r="F206" s="6">
        <v>55</v>
      </c>
      <c r="G206" s="7">
        <v>1</v>
      </c>
      <c r="H206" s="12" t="s">
        <v>117</v>
      </c>
    </row>
    <row r="207" spans="1:8" ht="25.5" customHeight="1">
      <c r="A207" s="4" t="s">
        <v>317</v>
      </c>
      <c r="B207" s="191" t="s">
        <v>635</v>
      </c>
      <c r="C207" s="191"/>
      <c r="D207" s="5">
        <v>0</v>
      </c>
      <c r="E207" s="5">
        <v>95</v>
      </c>
      <c r="F207" s="6">
        <v>95</v>
      </c>
      <c r="G207" s="7">
        <v>1</v>
      </c>
      <c r="H207" s="12" t="s">
        <v>118</v>
      </c>
    </row>
    <row r="208" spans="1:8" ht="15" customHeight="1">
      <c r="A208" s="4" t="s">
        <v>317</v>
      </c>
      <c r="B208" s="191" t="s">
        <v>635</v>
      </c>
      <c r="C208" s="191"/>
      <c r="D208" s="5">
        <v>0</v>
      </c>
      <c r="E208" s="5">
        <v>22</v>
      </c>
      <c r="F208" s="6">
        <v>22</v>
      </c>
      <c r="G208" s="7">
        <v>1</v>
      </c>
      <c r="H208" s="12" t="s">
        <v>119</v>
      </c>
    </row>
    <row r="209" spans="1:8" ht="24.75" customHeight="1">
      <c r="A209" s="4" t="s">
        <v>317</v>
      </c>
      <c r="B209" s="191" t="s">
        <v>635</v>
      </c>
      <c r="C209" s="191"/>
      <c r="D209" s="5">
        <v>0</v>
      </c>
      <c r="E209" s="5">
        <v>40</v>
      </c>
      <c r="F209" s="6">
        <v>40</v>
      </c>
      <c r="G209" s="7">
        <v>1</v>
      </c>
      <c r="H209" s="12" t="s">
        <v>120</v>
      </c>
    </row>
    <row r="210" spans="1:8" ht="24" customHeight="1">
      <c r="A210" s="4" t="s">
        <v>317</v>
      </c>
      <c r="B210" s="191" t="s">
        <v>635</v>
      </c>
      <c r="C210" s="191"/>
      <c r="D210" s="5">
        <v>0</v>
      </c>
      <c r="E210" s="5">
        <v>130</v>
      </c>
      <c r="F210" s="6">
        <v>130</v>
      </c>
      <c r="G210" s="7">
        <v>1</v>
      </c>
      <c r="H210" s="12" t="s">
        <v>121</v>
      </c>
    </row>
    <row r="211" spans="1:8" ht="22.5" customHeight="1">
      <c r="A211" s="4" t="s">
        <v>317</v>
      </c>
      <c r="B211" s="191" t="s">
        <v>47</v>
      </c>
      <c r="C211" s="191"/>
      <c r="D211" s="5">
        <v>0</v>
      </c>
      <c r="E211" s="5">
        <v>45</v>
      </c>
      <c r="F211" s="6">
        <v>45</v>
      </c>
      <c r="G211" s="7">
        <v>1</v>
      </c>
      <c r="H211" s="12" t="s">
        <v>122</v>
      </c>
    </row>
    <row r="212" spans="1:8" ht="15" customHeight="1">
      <c r="A212" s="4" t="s">
        <v>317</v>
      </c>
      <c r="B212" s="191" t="s">
        <v>635</v>
      </c>
      <c r="C212" s="191"/>
      <c r="D212" s="5">
        <v>0</v>
      </c>
      <c r="E212" s="5">
        <v>265</v>
      </c>
      <c r="F212" s="6">
        <v>265</v>
      </c>
      <c r="G212" s="7">
        <v>1</v>
      </c>
      <c r="H212" s="12" t="s">
        <v>123</v>
      </c>
    </row>
    <row r="213" spans="1:8" ht="23.25" customHeight="1">
      <c r="A213" s="4" t="s">
        <v>317</v>
      </c>
      <c r="B213" s="191" t="s">
        <v>635</v>
      </c>
      <c r="C213" s="191"/>
      <c r="D213" s="5">
        <v>8000</v>
      </c>
      <c r="E213" s="5">
        <v>0</v>
      </c>
      <c r="F213" s="6">
        <v>0</v>
      </c>
      <c r="G213" s="7">
        <v>0</v>
      </c>
      <c r="H213" s="12" t="s">
        <v>124</v>
      </c>
    </row>
    <row r="214" spans="1:8" ht="22.5" customHeight="1">
      <c r="A214" s="4" t="s">
        <v>317</v>
      </c>
      <c r="B214" s="191" t="s">
        <v>635</v>
      </c>
      <c r="C214" s="191"/>
      <c r="D214" s="5">
        <v>0</v>
      </c>
      <c r="E214" s="5">
        <v>10</v>
      </c>
      <c r="F214" s="6">
        <v>10</v>
      </c>
      <c r="G214" s="7">
        <v>1</v>
      </c>
      <c r="H214" s="12" t="s">
        <v>125</v>
      </c>
    </row>
    <row r="215" spans="1:8" ht="15" customHeight="1">
      <c r="A215" s="4" t="s">
        <v>317</v>
      </c>
      <c r="B215" s="191" t="s">
        <v>635</v>
      </c>
      <c r="C215" s="191"/>
      <c r="D215" s="5">
        <v>0</v>
      </c>
      <c r="E215" s="5">
        <v>10</v>
      </c>
      <c r="F215" s="6">
        <v>10</v>
      </c>
      <c r="G215" s="7">
        <v>1</v>
      </c>
      <c r="H215" s="12" t="s">
        <v>126</v>
      </c>
    </row>
    <row r="216" spans="1:8" ht="15" customHeight="1">
      <c r="A216" s="4" t="s">
        <v>317</v>
      </c>
      <c r="B216" s="191" t="s">
        <v>635</v>
      </c>
      <c r="C216" s="191"/>
      <c r="D216" s="5">
        <v>0</v>
      </c>
      <c r="E216" s="5">
        <v>27</v>
      </c>
      <c r="F216" s="6">
        <v>27</v>
      </c>
      <c r="G216" s="7">
        <v>1</v>
      </c>
      <c r="H216" s="12" t="s">
        <v>127</v>
      </c>
    </row>
    <row r="217" spans="1:8" ht="15" customHeight="1">
      <c r="A217" s="4" t="s">
        <v>317</v>
      </c>
      <c r="B217" s="191" t="s">
        <v>635</v>
      </c>
      <c r="C217" s="191"/>
      <c r="D217" s="5">
        <v>0</v>
      </c>
      <c r="E217" s="5">
        <v>10</v>
      </c>
      <c r="F217" s="6">
        <v>10</v>
      </c>
      <c r="G217" s="7">
        <v>1</v>
      </c>
      <c r="H217" s="12" t="s">
        <v>128</v>
      </c>
    </row>
    <row r="218" spans="1:8" ht="15" customHeight="1">
      <c r="A218" s="4" t="s">
        <v>317</v>
      </c>
      <c r="B218" s="191" t="s">
        <v>635</v>
      </c>
      <c r="C218" s="191"/>
      <c r="D218" s="5">
        <v>0</v>
      </c>
      <c r="E218" s="5">
        <v>10</v>
      </c>
      <c r="F218" s="6">
        <v>10</v>
      </c>
      <c r="G218" s="7">
        <v>1</v>
      </c>
      <c r="H218" s="12" t="s">
        <v>129</v>
      </c>
    </row>
    <row r="219" spans="1:8" ht="15" customHeight="1">
      <c r="A219" s="4" t="s">
        <v>317</v>
      </c>
      <c r="B219" s="191" t="s">
        <v>635</v>
      </c>
      <c r="C219" s="191"/>
      <c r="D219" s="5">
        <v>0</v>
      </c>
      <c r="E219" s="5">
        <v>15</v>
      </c>
      <c r="F219" s="6">
        <v>15</v>
      </c>
      <c r="G219" s="7">
        <v>1</v>
      </c>
      <c r="H219" s="12" t="s">
        <v>130</v>
      </c>
    </row>
    <row r="220" spans="1:8" ht="15" customHeight="1">
      <c r="A220" s="4" t="s">
        <v>317</v>
      </c>
      <c r="B220" s="191" t="s">
        <v>635</v>
      </c>
      <c r="C220" s="191"/>
      <c r="D220" s="5">
        <v>0</v>
      </c>
      <c r="E220" s="5">
        <v>10</v>
      </c>
      <c r="F220" s="6">
        <v>10</v>
      </c>
      <c r="G220" s="7">
        <v>1</v>
      </c>
      <c r="H220" s="12" t="s">
        <v>131</v>
      </c>
    </row>
    <row r="221" spans="1:8" ht="15" customHeight="1">
      <c r="A221" s="4" t="s">
        <v>317</v>
      </c>
      <c r="B221" s="191" t="s">
        <v>635</v>
      </c>
      <c r="C221" s="191"/>
      <c r="D221" s="5">
        <v>0</v>
      </c>
      <c r="E221" s="5">
        <v>260</v>
      </c>
      <c r="F221" s="6">
        <v>260</v>
      </c>
      <c r="G221" s="7">
        <v>1</v>
      </c>
      <c r="H221" s="12" t="s">
        <v>132</v>
      </c>
    </row>
    <row r="222" spans="1:8" ht="22.5" customHeight="1">
      <c r="A222" s="4" t="s">
        <v>317</v>
      </c>
      <c r="B222" s="191" t="s">
        <v>47</v>
      </c>
      <c r="C222" s="191"/>
      <c r="D222" s="5">
        <v>0</v>
      </c>
      <c r="E222" s="5">
        <v>10</v>
      </c>
      <c r="F222" s="6">
        <v>10</v>
      </c>
      <c r="G222" s="7">
        <v>1</v>
      </c>
      <c r="H222" s="12" t="s">
        <v>133</v>
      </c>
    </row>
    <row r="223" spans="1:8" ht="21.75" customHeight="1">
      <c r="A223" s="4" t="s">
        <v>317</v>
      </c>
      <c r="B223" s="191" t="s">
        <v>47</v>
      </c>
      <c r="C223" s="191"/>
      <c r="D223" s="5">
        <v>0</v>
      </c>
      <c r="E223" s="5">
        <v>22</v>
      </c>
      <c r="F223" s="6">
        <v>22</v>
      </c>
      <c r="G223" s="7">
        <v>1</v>
      </c>
      <c r="H223" s="12" t="s">
        <v>134</v>
      </c>
    </row>
    <row r="224" spans="1:8" ht="22.5" customHeight="1">
      <c r="A224" s="4" t="s">
        <v>317</v>
      </c>
      <c r="B224" s="191" t="s">
        <v>47</v>
      </c>
      <c r="C224" s="191"/>
      <c r="D224" s="5">
        <v>0</v>
      </c>
      <c r="E224" s="5">
        <v>52</v>
      </c>
      <c r="F224" s="6">
        <v>52</v>
      </c>
      <c r="G224" s="7">
        <v>1</v>
      </c>
      <c r="H224" s="12" t="s">
        <v>135</v>
      </c>
    </row>
    <row r="225" spans="1:8" ht="21.75" customHeight="1">
      <c r="A225" s="4" t="s">
        <v>317</v>
      </c>
      <c r="B225" s="191" t="s">
        <v>46</v>
      </c>
      <c r="C225" s="191"/>
      <c r="D225" s="5">
        <v>0</v>
      </c>
      <c r="E225" s="5">
        <v>27</v>
      </c>
      <c r="F225" s="6">
        <v>27</v>
      </c>
      <c r="G225" s="7">
        <v>1</v>
      </c>
      <c r="H225" s="12" t="s">
        <v>136</v>
      </c>
    </row>
    <row r="226" spans="1:8" ht="23.25" customHeight="1">
      <c r="A226" s="4" t="s">
        <v>317</v>
      </c>
      <c r="B226" s="191" t="s">
        <v>46</v>
      </c>
      <c r="C226" s="191"/>
      <c r="D226" s="5">
        <v>0</v>
      </c>
      <c r="E226" s="5">
        <v>10</v>
      </c>
      <c r="F226" s="6">
        <v>10</v>
      </c>
      <c r="G226" s="7">
        <v>1</v>
      </c>
      <c r="H226" s="12" t="s">
        <v>137</v>
      </c>
    </row>
    <row r="227" spans="1:8" ht="15" customHeight="1">
      <c r="A227" s="195" t="s">
        <v>1127</v>
      </c>
      <c r="B227" s="195"/>
      <c r="C227" s="195"/>
      <c r="D227" s="5">
        <v>27800</v>
      </c>
      <c r="E227" s="5">
        <v>31944</v>
      </c>
      <c r="F227" s="6">
        <v>31924</v>
      </c>
      <c r="G227" s="7">
        <v>0.99937</v>
      </c>
      <c r="H227" s="13" t="s">
        <v>317</v>
      </c>
    </row>
    <row r="228" spans="1:8" ht="15" customHeight="1">
      <c r="A228" s="194" t="s">
        <v>1128</v>
      </c>
      <c r="B228" s="194"/>
      <c r="C228" s="194"/>
      <c r="D228" s="194"/>
      <c r="E228" s="194"/>
      <c r="F228" s="194"/>
      <c r="G228" s="194"/>
      <c r="H228" s="194"/>
    </row>
    <row r="229" spans="1:8" ht="22.5" customHeight="1">
      <c r="A229" s="4" t="s">
        <v>317</v>
      </c>
      <c r="B229" s="191" t="s">
        <v>635</v>
      </c>
      <c r="C229" s="191"/>
      <c r="D229" s="5">
        <v>20</v>
      </c>
      <c r="E229" s="5">
        <v>76</v>
      </c>
      <c r="F229" s="6">
        <v>76</v>
      </c>
      <c r="G229" s="7">
        <v>1</v>
      </c>
      <c r="H229" s="12" t="s">
        <v>138</v>
      </c>
    </row>
    <row r="230" spans="1:8" ht="15" customHeight="1">
      <c r="A230" s="195" t="s">
        <v>1129</v>
      </c>
      <c r="B230" s="195"/>
      <c r="C230" s="195"/>
      <c r="D230" s="5">
        <v>20</v>
      </c>
      <c r="E230" s="5">
        <v>76</v>
      </c>
      <c r="F230" s="6">
        <v>76</v>
      </c>
      <c r="G230" s="7">
        <v>1</v>
      </c>
      <c r="H230" s="13" t="s">
        <v>317</v>
      </c>
    </row>
    <row r="231" spans="1:8" ht="15" customHeight="1">
      <c r="A231" s="194" t="s">
        <v>339</v>
      </c>
      <c r="B231" s="194"/>
      <c r="C231" s="194"/>
      <c r="D231" s="194"/>
      <c r="E231" s="194"/>
      <c r="F231" s="194"/>
      <c r="G231" s="194"/>
      <c r="H231" s="194"/>
    </row>
    <row r="232" spans="1:8" ht="23.25" customHeight="1">
      <c r="A232" s="4" t="s">
        <v>317</v>
      </c>
      <c r="B232" s="191" t="s">
        <v>506</v>
      </c>
      <c r="C232" s="191"/>
      <c r="D232" s="5">
        <v>0</v>
      </c>
      <c r="E232" s="5">
        <v>60</v>
      </c>
      <c r="F232" s="6">
        <v>60</v>
      </c>
      <c r="G232" s="7">
        <v>1</v>
      </c>
      <c r="H232" s="12" t="s">
        <v>139</v>
      </c>
    </row>
    <row r="233" spans="1:8" ht="36" customHeight="1">
      <c r="A233" s="4" t="s">
        <v>317</v>
      </c>
      <c r="B233" s="191" t="s">
        <v>506</v>
      </c>
      <c r="C233" s="191"/>
      <c r="D233" s="5">
        <v>0</v>
      </c>
      <c r="E233" s="5">
        <v>90</v>
      </c>
      <c r="F233" s="6">
        <v>90</v>
      </c>
      <c r="G233" s="7">
        <v>1</v>
      </c>
      <c r="H233" s="12" t="s">
        <v>140</v>
      </c>
    </row>
    <row r="234" spans="1:8" ht="26.25" customHeight="1">
      <c r="A234" s="4" t="s">
        <v>317</v>
      </c>
      <c r="B234" s="191" t="s">
        <v>506</v>
      </c>
      <c r="C234" s="191"/>
      <c r="D234" s="5">
        <v>0</v>
      </c>
      <c r="E234" s="5">
        <v>90</v>
      </c>
      <c r="F234" s="6">
        <v>90</v>
      </c>
      <c r="G234" s="7">
        <v>1</v>
      </c>
      <c r="H234" s="12" t="s">
        <v>141</v>
      </c>
    </row>
    <row r="235" spans="1:8" ht="27" customHeight="1">
      <c r="A235" s="4" t="s">
        <v>317</v>
      </c>
      <c r="B235" s="191" t="s">
        <v>506</v>
      </c>
      <c r="C235" s="191"/>
      <c r="D235" s="5">
        <v>0</v>
      </c>
      <c r="E235" s="5">
        <v>90</v>
      </c>
      <c r="F235" s="6">
        <v>90</v>
      </c>
      <c r="G235" s="7">
        <v>1</v>
      </c>
      <c r="H235" s="12" t="s">
        <v>142</v>
      </c>
    </row>
    <row r="236" spans="1:8" ht="27.75" customHeight="1">
      <c r="A236" s="4" t="s">
        <v>317</v>
      </c>
      <c r="B236" s="191" t="s">
        <v>506</v>
      </c>
      <c r="C236" s="191"/>
      <c r="D236" s="5">
        <v>450</v>
      </c>
      <c r="E236" s="5">
        <v>0</v>
      </c>
      <c r="F236" s="6">
        <v>0</v>
      </c>
      <c r="G236" s="7">
        <v>0</v>
      </c>
      <c r="H236" s="12" t="s">
        <v>143</v>
      </c>
    </row>
    <row r="237" spans="1:8" ht="23.25" customHeight="1">
      <c r="A237" s="4" t="s">
        <v>317</v>
      </c>
      <c r="B237" s="191" t="s">
        <v>506</v>
      </c>
      <c r="C237" s="191"/>
      <c r="D237" s="5">
        <v>0</v>
      </c>
      <c r="E237" s="5">
        <v>60</v>
      </c>
      <c r="F237" s="6">
        <v>60</v>
      </c>
      <c r="G237" s="7">
        <v>1</v>
      </c>
      <c r="H237" s="12" t="s">
        <v>144</v>
      </c>
    </row>
    <row r="238" spans="1:8" ht="23.25" customHeight="1">
      <c r="A238" s="4" t="s">
        <v>317</v>
      </c>
      <c r="B238" s="191" t="s">
        <v>506</v>
      </c>
      <c r="C238" s="191"/>
      <c r="D238" s="5">
        <v>0</v>
      </c>
      <c r="E238" s="5">
        <v>60</v>
      </c>
      <c r="F238" s="6">
        <v>60</v>
      </c>
      <c r="G238" s="7">
        <v>1</v>
      </c>
      <c r="H238" s="12" t="s">
        <v>145</v>
      </c>
    </row>
    <row r="239" spans="1:8" ht="15" customHeight="1">
      <c r="A239" s="195" t="s">
        <v>340</v>
      </c>
      <c r="B239" s="195"/>
      <c r="C239" s="195"/>
      <c r="D239" s="5">
        <v>450</v>
      </c>
      <c r="E239" s="5">
        <v>450</v>
      </c>
      <c r="F239" s="6">
        <v>450</v>
      </c>
      <c r="G239" s="7">
        <v>1</v>
      </c>
      <c r="H239" s="13" t="s">
        <v>317</v>
      </c>
    </row>
    <row r="240" spans="1:8" ht="15" customHeight="1">
      <c r="A240" s="194" t="s">
        <v>697</v>
      </c>
      <c r="B240" s="194"/>
      <c r="C240" s="194"/>
      <c r="D240" s="194"/>
      <c r="E240" s="194"/>
      <c r="F240" s="194"/>
      <c r="G240" s="194"/>
      <c r="H240" s="194"/>
    </row>
    <row r="241" spans="1:8" ht="22.5" customHeight="1">
      <c r="A241" s="4" t="s">
        <v>317</v>
      </c>
      <c r="B241" s="191" t="s">
        <v>47</v>
      </c>
      <c r="C241" s="191"/>
      <c r="D241" s="5">
        <v>0</v>
      </c>
      <c r="E241" s="5">
        <v>58</v>
      </c>
      <c r="F241" s="6">
        <v>58</v>
      </c>
      <c r="G241" s="7">
        <v>1</v>
      </c>
      <c r="H241" s="12" t="s">
        <v>146</v>
      </c>
    </row>
    <row r="242" spans="1:8" ht="22.5" customHeight="1">
      <c r="A242" s="4" t="s">
        <v>317</v>
      </c>
      <c r="B242" s="191" t="s">
        <v>47</v>
      </c>
      <c r="C242" s="191"/>
      <c r="D242" s="5">
        <v>0</v>
      </c>
      <c r="E242" s="5">
        <v>1100</v>
      </c>
      <c r="F242" s="6">
        <v>1100</v>
      </c>
      <c r="G242" s="7">
        <v>1</v>
      </c>
      <c r="H242" s="12" t="s">
        <v>147</v>
      </c>
    </row>
    <row r="243" spans="1:8" ht="22.5" customHeight="1">
      <c r="A243" s="4" t="s">
        <v>317</v>
      </c>
      <c r="B243" s="191" t="s">
        <v>47</v>
      </c>
      <c r="C243" s="191"/>
      <c r="D243" s="5">
        <v>200</v>
      </c>
      <c r="E243" s="5">
        <v>200</v>
      </c>
      <c r="F243" s="6">
        <v>200</v>
      </c>
      <c r="G243" s="7">
        <v>1</v>
      </c>
      <c r="H243" s="12" t="s">
        <v>148</v>
      </c>
    </row>
    <row r="244" spans="1:8" ht="24" customHeight="1">
      <c r="A244" s="4" t="s">
        <v>317</v>
      </c>
      <c r="B244" s="191" t="s">
        <v>47</v>
      </c>
      <c r="C244" s="191"/>
      <c r="D244" s="5">
        <v>0</v>
      </c>
      <c r="E244" s="5">
        <v>20</v>
      </c>
      <c r="F244" s="6">
        <v>20</v>
      </c>
      <c r="G244" s="7">
        <v>1</v>
      </c>
      <c r="H244" s="12" t="s">
        <v>149</v>
      </c>
    </row>
    <row r="245" spans="1:8" ht="21.75" customHeight="1">
      <c r="A245" s="4" t="s">
        <v>317</v>
      </c>
      <c r="B245" s="191" t="s">
        <v>644</v>
      </c>
      <c r="C245" s="191"/>
      <c r="D245" s="5">
        <v>1050</v>
      </c>
      <c r="E245" s="5">
        <v>0</v>
      </c>
      <c r="F245" s="6">
        <v>0</v>
      </c>
      <c r="G245" s="7">
        <v>0</v>
      </c>
      <c r="H245" s="12" t="s">
        <v>150</v>
      </c>
    </row>
    <row r="246" spans="1:8" ht="15" customHeight="1">
      <c r="A246" s="4" t="s">
        <v>317</v>
      </c>
      <c r="B246" s="191" t="s">
        <v>635</v>
      </c>
      <c r="C246" s="191"/>
      <c r="D246" s="5">
        <v>0</v>
      </c>
      <c r="E246" s="5">
        <v>20</v>
      </c>
      <c r="F246" s="6">
        <v>20</v>
      </c>
      <c r="G246" s="7">
        <v>1</v>
      </c>
      <c r="H246" s="12" t="s">
        <v>151</v>
      </c>
    </row>
    <row r="247" spans="1:8" ht="23.25" customHeight="1">
      <c r="A247" s="4" t="s">
        <v>317</v>
      </c>
      <c r="B247" s="191" t="s">
        <v>1164</v>
      </c>
      <c r="C247" s="191"/>
      <c r="D247" s="5">
        <v>0</v>
      </c>
      <c r="E247" s="5">
        <v>12</v>
      </c>
      <c r="F247" s="6">
        <v>12</v>
      </c>
      <c r="G247" s="7">
        <v>1</v>
      </c>
      <c r="H247" s="12" t="s">
        <v>153</v>
      </c>
    </row>
    <row r="248" spans="1:8" ht="15" customHeight="1">
      <c r="A248" s="4" t="s">
        <v>317</v>
      </c>
      <c r="B248" s="191" t="s">
        <v>635</v>
      </c>
      <c r="C248" s="191"/>
      <c r="D248" s="5">
        <v>0</v>
      </c>
      <c r="E248" s="5">
        <v>10</v>
      </c>
      <c r="F248" s="6">
        <v>10</v>
      </c>
      <c r="G248" s="7">
        <v>1</v>
      </c>
      <c r="H248" s="12" t="s">
        <v>154</v>
      </c>
    </row>
    <row r="249" spans="1:8" ht="21.75" customHeight="1">
      <c r="A249" s="4" t="s">
        <v>317</v>
      </c>
      <c r="B249" s="191" t="s">
        <v>506</v>
      </c>
      <c r="C249" s="191"/>
      <c r="D249" s="5">
        <v>0</v>
      </c>
      <c r="E249" s="5">
        <v>76</v>
      </c>
      <c r="F249" s="6">
        <v>76</v>
      </c>
      <c r="G249" s="7">
        <v>1</v>
      </c>
      <c r="H249" s="12" t="s">
        <v>1165</v>
      </c>
    </row>
    <row r="250" spans="1:8" ht="15" customHeight="1">
      <c r="A250" s="4" t="s">
        <v>317</v>
      </c>
      <c r="B250" s="191" t="s">
        <v>635</v>
      </c>
      <c r="C250" s="191"/>
      <c r="D250" s="5">
        <v>0</v>
      </c>
      <c r="E250" s="5">
        <v>50</v>
      </c>
      <c r="F250" s="6">
        <v>50</v>
      </c>
      <c r="G250" s="7">
        <v>1</v>
      </c>
      <c r="H250" s="12" t="s">
        <v>1166</v>
      </c>
    </row>
    <row r="251" spans="1:8" ht="15" customHeight="1">
      <c r="A251" s="4" t="s">
        <v>317</v>
      </c>
      <c r="B251" s="191" t="s">
        <v>635</v>
      </c>
      <c r="C251" s="191"/>
      <c r="D251" s="5">
        <v>300</v>
      </c>
      <c r="E251" s="5">
        <v>300</v>
      </c>
      <c r="F251" s="6">
        <v>300</v>
      </c>
      <c r="G251" s="7">
        <v>1</v>
      </c>
      <c r="H251" s="12" t="s">
        <v>1167</v>
      </c>
    </row>
    <row r="252" spans="1:8" ht="15" customHeight="1">
      <c r="A252" s="4" t="s">
        <v>317</v>
      </c>
      <c r="B252" s="191" t="s">
        <v>635</v>
      </c>
      <c r="C252" s="191"/>
      <c r="D252" s="5">
        <v>0</v>
      </c>
      <c r="E252" s="5">
        <v>40</v>
      </c>
      <c r="F252" s="6">
        <v>40</v>
      </c>
      <c r="G252" s="7">
        <v>1</v>
      </c>
      <c r="H252" s="12" t="s">
        <v>1168</v>
      </c>
    </row>
    <row r="253" spans="1:8" ht="15" customHeight="1">
      <c r="A253" s="4" t="s">
        <v>317</v>
      </c>
      <c r="B253" s="191" t="s">
        <v>635</v>
      </c>
      <c r="C253" s="191"/>
      <c r="D253" s="5">
        <v>0</v>
      </c>
      <c r="E253" s="5">
        <v>76</v>
      </c>
      <c r="F253" s="6">
        <v>41</v>
      </c>
      <c r="G253" s="7">
        <v>0.53947</v>
      </c>
      <c r="H253" s="12" t="s">
        <v>369</v>
      </c>
    </row>
    <row r="254" spans="1:8" ht="20.25" customHeight="1">
      <c r="A254" s="4" t="s">
        <v>317</v>
      </c>
      <c r="B254" s="191" t="s">
        <v>47</v>
      </c>
      <c r="C254" s="191"/>
      <c r="D254" s="5">
        <v>0</v>
      </c>
      <c r="E254" s="5">
        <v>15</v>
      </c>
      <c r="F254" s="6">
        <v>15</v>
      </c>
      <c r="G254" s="7">
        <v>1</v>
      </c>
      <c r="H254" s="12" t="s">
        <v>370</v>
      </c>
    </row>
    <row r="255" spans="1:8" ht="23.25" customHeight="1">
      <c r="A255" s="4" t="s">
        <v>317</v>
      </c>
      <c r="B255" s="191" t="s">
        <v>47</v>
      </c>
      <c r="C255" s="191"/>
      <c r="D255" s="5">
        <v>0</v>
      </c>
      <c r="E255" s="5">
        <v>48</v>
      </c>
      <c r="F255" s="6">
        <v>48</v>
      </c>
      <c r="G255" s="7">
        <v>1</v>
      </c>
      <c r="H255" s="12" t="s">
        <v>371</v>
      </c>
    </row>
    <row r="256" spans="1:8" ht="15" customHeight="1">
      <c r="A256" s="4" t="s">
        <v>317</v>
      </c>
      <c r="B256" s="191" t="s">
        <v>635</v>
      </c>
      <c r="C256" s="191"/>
      <c r="D256" s="5">
        <v>0</v>
      </c>
      <c r="E256" s="5">
        <v>40</v>
      </c>
      <c r="F256" s="6">
        <v>40</v>
      </c>
      <c r="G256" s="7">
        <v>1</v>
      </c>
      <c r="H256" s="12" t="s">
        <v>372</v>
      </c>
    </row>
    <row r="257" spans="1:8" ht="24" customHeight="1">
      <c r="A257" s="4" t="s">
        <v>317</v>
      </c>
      <c r="B257" s="191" t="s">
        <v>46</v>
      </c>
      <c r="C257" s="191"/>
      <c r="D257" s="5">
        <v>0</v>
      </c>
      <c r="E257" s="5">
        <v>24</v>
      </c>
      <c r="F257" s="6">
        <v>24</v>
      </c>
      <c r="G257" s="7">
        <v>1</v>
      </c>
      <c r="H257" s="12" t="s">
        <v>373</v>
      </c>
    </row>
    <row r="258" spans="1:8" ht="21.75" customHeight="1">
      <c r="A258" s="4" t="s">
        <v>317</v>
      </c>
      <c r="B258" s="191" t="s">
        <v>46</v>
      </c>
      <c r="C258" s="191"/>
      <c r="D258" s="5">
        <v>0</v>
      </c>
      <c r="E258" s="5">
        <v>44</v>
      </c>
      <c r="F258" s="6">
        <v>44</v>
      </c>
      <c r="G258" s="7">
        <v>1</v>
      </c>
      <c r="H258" s="12" t="s">
        <v>374</v>
      </c>
    </row>
    <row r="259" spans="1:8" ht="24" customHeight="1">
      <c r="A259" s="4" t="s">
        <v>317</v>
      </c>
      <c r="B259" s="191" t="s">
        <v>46</v>
      </c>
      <c r="C259" s="191"/>
      <c r="D259" s="5">
        <v>0</v>
      </c>
      <c r="E259" s="5">
        <v>20</v>
      </c>
      <c r="F259" s="6">
        <v>20</v>
      </c>
      <c r="G259" s="7">
        <v>1</v>
      </c>
      <c r="H259" s="12" t="s">
        <v>375</v>
      </c>
    </row>
    <row r="260" spans="1:8" ht="23.25" customHeight="1">
      <c r="A260" s="4" t="s">
        <v>317</v>
      </c>
      <c r="B260" s="191" t="s">
        <v>506</v>
      </c>
      <c r="C260" s="191"/>
      <c r="D260" s="5">
        <v>0</v>
      </c>
      <c r="E260" s="5">
        <v>10</v>
      </c>
      <c r="F260" s="6">
        <v>10</v>
      </c>
      <c r="G260" s="7">
        <v>1</v>
      </c>
      <c r="H260" s="12" t="s">
        <v>376</v>
      </c>
    </row>
    <row r="261" spans="1:8" ht="15" customHeight="1">
      <c r="A261" s="195" t="s">
        <v>698</v>
      </c>
      <c r="B261" s="195"/>
      <c r="C261" s="195"/>
      <c r="D261" s="5">
        <v>1550</v>
      </c>
      <c r="E261" s="5">
        <v>2163</v>
      </c>
      <c r="F261" s="6">
        <v>2128</v>
      </c>
      <c r="G261" s="7">
        <v>0.98382</v>
      </c>
      <c r="H261" s="13" t="s">
        <v>317</v>
      </c>
    </row>
    <row r="262" spans="1:8" ht="15" customHeight="1">
      <c r="A262" s="194" t="s">
        <v>339</v>
      </c>
      <c r="B262" s="194"/>
      <c r="C262" s="194"/>
      <c r="D262" s="194"/>
      <c r="E262" s="194"/>
      <c r="F262" s="194"/>
      <c r="G262" s="194"/>
      <c r="H262" s="194"/>
    </row>
    <row r="263" spans="1:8" ht="22.5" customHeight="1">
      <c r="A263" s="4" t="s">
        <v>317</v>
      </c>
      <c r="B263" s="191" t="s">
        <v>46</v>
      </c>
      <c r="C263" s="191"/>
      <c r="D263" s="5">
        <v>200</v>
      </c>
      <c r="E263" s="5">
        <v>200</v>
      </c>
      <c r="F263" s="6">
        <v>0</v>
      </c>
      <c r="G263" s="7">
        <v>0</v>
      </c>
      <c r="H263" s="12" t="s">
        <v>840</v>
      </c>
    </row>
    <row r="264" spans="1:8" ht="15" customHeight="1">
      <c r="A264" s="195" t="s">
        <v>340</v>
      </c>
      <c r="B264" s="195"/>
      <c r="C264" s="195"/>
      <c r="D264" s="5">
        <v>200</v>
      </c>
      <c r="E264" s="5">
        <v>200</v>
      </c>
      <c r="F264" s="6">
        <v>0</v>
      </c>
      <c r="G264" s="7">
        <v>0</v>
      </c>
      <c r="H264" s="13" t="s">
        <v>317</v>
      </c>
    </row>
    <row r="265" spans="1:8" ht="15" customHeight="1">
      <c r="A265" s="194" t="s">
        <v>354</v>
      </c>
      <c r="B265" s="194"/>
      <c r="C265" s="194"/>
      <c r="D265" s="194"/>
      <c r="E265" s="194"/>
      <c r="F265" s="194"/>
      <c r="G265" s="194"/>
      <c r="H265" s="194"/>
    </row>
    <row r="266" spans="1:8" ht="23.25" customHeight="1">
      <c r="A266" s="4" t="s">
        <v>317</v>
      </c>
      <c r="B266" s="191" t="s">
        <v>46</v>
      </c>
      <c r="C266" s="191"/>
      <c r="D266" s="5">
        <v>0</v>
      </c>
      <c r="E266" s="5">
        <v>5</v>
      </c>
      <c r="F266" s="6">
        <v>5</v>
      </c>
      <c r="G266" s="7">
        <v>1</v>
      </c>
      <c r="H266" s="12" t="s">
        <v>843</v>
      </c>
    </row>
    <row r="267" spans="1:8" ht="34.5" customHeight="1">
      <c r="A267" s="4" t="s">
        <v>317</v>
      </c>
      <c r="B267" s="191" t="s">
        <v>635</v>
      </c>
      <c r="C267" s="191"/>
      <c r="D267" s="5">
        <v>0</v>
      </c>
      <c r="E267" s="5">
        <v>30</v>
      </c>
      <c r="F267" s="6">
        <v>30</v>
      </c>
      <c r="G267" s="7">
        <v>1</v>
      </c>
      <c r="H267" s="12" t="s">
        <v>844</v>
      </c>
    </row>
    <row r="268" spans="1:8" ht="15" customHeight="1">
      <c r="A268" s="4" t="s">
        <v>317</v>
      </c>
      <c r="B268" s="191" t="s">
        <v>635</v>
      </c>
      <c r="C268" s="191"/>
      <c r="D268" s="5">
        <v>0</v>
      </c>
      <c r="E268" s="5">
        <v>45</v>
      </c>
      <c r="F268" s="6">
        <v>45</v>
      </c>
      <c r="G268" s="7">
        <v>1</v>
      </c>
      <c r="H268" s="12" t="s">
        <v>845</v>
      </c>
    </row>
    <row r="269" spans="1:8" ht="24" customHeight="1">
      <c r="A269" s="4" t="s">
        <v>317</v>
      </c>
      <c r="B269" s="191" t="s">
        <v>47</v>
      </c>
      <c r="C269" s="191"/>
      <c r="D269" s="5">
        <v>0</v>
      </c>
      <c r="E269" s="5">
        <v>74</v>
      </c>
      <c r="F269" s="6">
        <v>74</v>
      </c>
      <c r="G269" s="7">
        <v>1</v>
      </c>
      <c r="H269" s="12" t="s">
        <v>846</v>
      </c>
    </row>
    <row r="270" spans="1:8" ht="15" customHeight="1">
      <c r="A270" s="4" t="s">
        <v>317</v>
      </c>
      <c r="B270" s="191" t="s">
        <v>635</v>
      </c>
      <c r="C270" s="191"/>
      <c r="D270" s="5">
        <v>0</v>
      </c>
      <c r="E270" s="5">
        <v>25</v>
      </c>
      <c r="F270" s="6">
        <v>25</v>
      </c>
      <c r="G270" s="7">
        <v>1</v>
      </c>
      <c r="H270" s="12" t="s">
        <v>847</v>
      </c>
    </row>
    <row r="271" spans="1:8" ht="23.25" customHeight="1">
      <c r="A271" s="4" t="s">
        <v>317</v>
      </c>
      <c r="B271" s="191" t="s">
        <v>635</v>
      </c>
      <c r="C271" s="191"/>
      <c r="D271" s="5">
        <v>0</v>
      </c>
      <c r="E271" s="5">
        <v>25</v>
      </c>
      <c r="F271" s="6">
        <v>25</v>
      </c>
      <c r="G271" s="7">
        <v>1</v>
      </c>
      <c r="H271" s="12" t="s">
        <v>848</v>
      </c>
    </row>
    <row r="272" spans="1:8" ht="25.5" customHeight="1">
      <c r="A272" s="4" t="s">
        <v>317</v>
      </c>
      <c r="B272" s="191" t="s">
        <v>46</v>
      </c>
      <c r="C272" s="191"/>
      <c r="D272" s="5">
        <v>0</v>
      </c>
      <c r="E272" s="5">
        <v>20</v>
      </c>
      <c r="F272" s="6">
        <v>20</v>
      </c>
      <c r="G272" s="7">
        <v>1</v>
      </c>
      <c r="H272" s="12" t="s">
        <v>849</v>
      </c>
    </row>
    <row r="273" spans="1:8" ht="23.25" customHeight="1">
      <c r="A273" s="4" t="s">
        <v>317</v>
      </c>
      <c r="B273" s="191" t="s">
        <v>46</v>
      </c>
      <c r="C273" s="191"/>
      <c r="D273" s="5">
        <v>0</v>
      </c>
      <c r="E273" s="5">
        <v>45</v>
      </c>
      <c r="F273" s="6">
        <v>45</v>
      </c>
      <c r="G273" s="7">
        <v>1</v>
      </c>
      <c r="H273" s="12" t="s">
        <v>850</v>
      </c>
    </row>
    <row r="274" spans="1:8" ht="15" customHeight="1">
      <c r="A274" s="4" t="s">
        <v>317</v>
      </c>
      <c r="B274" s="191" t="s">
        <v>635</v>
      </c>
      <c r="C274" s="191"/>
      <c r="D274" s="5">
        <v>0</v>
      </c>
      <c r="E274" s="5">
        <v>50</v>
      </c>
      <c r="F274" s="6">
        <v>50</v>
      </c>
      <c r="G274" s="7">
        <v>1</v>
      </c>
      <c r="H274" s="12" t="s">
        <v>851</v>
      </c>
    </row>
    <row r="275" spans="1:8" ht="23.25" customHeight="1">
      <c r="A275" s="4" t="s">
        <v>317</v>
      </c>
      <c r="B275" s="191" t="s">
        <v>587</v>
      </c>
      <c r="C275" s="191"/>
      <c r="D275" s="5">
        <v>0</v>
      </c>
      <c r="E275" s="5">
        <v>60</v>
      </c>
      <c r="F275" s="6">
        <v>60</v>
      </c>
      <c r="G275" s="7">
        <v>1</v>
      </c>
      <c r="H275" s="12" t="s">
        <v>852</v>
      </c>
    </row>
    <row r="276" spans="1:8" ht="21.75" customHeight="1">
      <c r="A276" s="4" t="s">
        <v>317</v>
      </c>
      <c r="B276" s="191" t="s">
        <v>307</v>
      </c>
      <c r="C276" s="191"/>
      <c r="D276" s="5">
        <v>0</v>
      </c>
      <c r="E276" s="5">
        <v>40</v>
      </c>
      <c r="F276" s="6">
        <v>40</v>
      </c>
      <c r="G276" s="7">
        <v>1</v>
      </c>
      <c r="H276" s="12" t="s">
        <v>853</v>
      </c>
    </row>
    <row r="277" spans="1:8" ht="15" customHeight="1">
      <c r="A277" s="4" t="s">
        <v>317</v>
      </c>
      <c r="B277" s="191" t="s">
        <v>635</v>
      </c>
      <c r="C277" s="191"/>
      <c r="D277" s="5">
        <v>0</v>
      </c>
      <c r="E277" s="5">
        <v>30</v>
      </c>
      <c r="F277" s="6">
        <v>30</v>
      </c>
      <c r="G277" s="7">
        <v>1</v>
      </c>
      <c r="H277" s="12" t="s">
        <v>854</v>
      </c>
    </row>
    <row r="278" spans="1:8" ht="23.25" customHeight="1">
      <c r="A278" s="4" t="s">
        <v>317</v>
      </c>
      <c r="B278" s="191" t="s">
        <v>1164</v>
      </c>
      <c r="C278" s="191"/>
      <c r="D278" s="5">
        <v>0</v>
      </c>
      <c r="E278" s="5">
        <v>10</v>
      </c>
      <c r="F278" s="6">
        <v>10</v>
      </c>
      <c r="G278" s="7">
        <v>1</v>
      </c>
      <c r="H278" s="12" t="s">
        <v>855</v>
      </c>
    </row>
    <row r="279" spans="1:8" ht="15" customHeight="1">
      <c r="A279" s="4" t="s">
        <v>317</v>
      </c>
      <c r="B279" s="191" t="s">
        <v>635</v>
      </c>
      <c r="C279" s="191"/>
      <c r="D279" s="5">
        <v>0</v>
      </c>
      <c r="E279" s="5">
        <v>50</v>
      </c>
      <c r="F279" s="6">
        <v>50</v>
      </c>
      <c r="G279" s="7">
        <v>1</v>
      </c>
      <c r="H279" s="12" t="s">
        <v>856</v>
      </c>
    </row>
    <row r="280" spans="1:8" ht="15" customHeight="1">
      <c r="A280" s="4" t="s">
        <v>317</v>
      </c>
      <c r="B280" s="191" t="s">
        <v>635</v>
      </c>
      <c r="C280" s="191"/>
      <c r="D280" s="5">
        <v>0</v>
      </c>
      <c r="E280" s="5">
        <v>25</v>
      </c>
      <c r="F280" s="6">
        <v>25</v>
      </c>
      <c r="G280" s="7">
        <v>1</v>
      </c>
      <c r="H280" s="12" t="s">
        <v>857</v>
      </c>
    </row>
    <row r="281" spans="1:8" ht="21.75" customHeight="1">
      <c r="A281" s="4" t="s">
        <v>317</v>
      </c>
      <c r="B281" s="191" t="s">
        <v>46</v>
      </c>
      <c r="C281" s="191"/>
      <c r="D281" s="5">
        <v>0</v>
      </c>
      <c r="E281" s="5">
        <v>10</v>
      </c>
      <c r="F281" s="6">
        <v>10</v>
      </c>
      <c r="G281" s="7">
        <v>1</v>
      </c>
      <c r="H281" s="12" t="s">
        <v>858</v>
      </c>
    </row>
    <row r="282" spans="1:8" ht="21.75" customHeight="1">
      <c r="A282" s="4" t="s">
        <v>317</v>
      </c>
      <c r="B282" s="191" t="s">
        <v>644</v>
      </c>
      <c r="C282" s="191"/>
      <c r="D282" s="5">
        <v>0</v>
      </c>
      <c r="E282" s="5">
        <v>30</v>
      </c>
      <c r="F282" s="6">
        <v>30</v>
      </c>
      <c r="G282" s="7">
        <v>1</v>
      </c>
      <c r="H282" s="12" t="s">
        <v>859</v>
      </c>
    </row>
    <row r="283" spans="1:8" ht="21.75" customHeight="1">
      <c r="A283" s="4" t="s">
        <v>317</v>
      </c>
      <c r="B283" s="191" t="s">
        <v>46</v>
      </c>
      <c r="C283" s="191"/>
      <c r="D283" s="5">
        <v>0</v>
      </c>
      <c r="E283" s="5">
        <v>7</v>
      </c>
      <c r="F283" s="6">
        <v>7</v>
      </c>
      <c r="G283" s="7">
        <v>1</v>
      </c>
      <c r="H283" s="12" t="s">
        <v>860</v>
      </c>
    </row>
    <row r="284" spans="1:8" ht="21" customHeight="1">
      <c r="A284" s="4" t="s">
        <v>317</v>
      </c>
      <c r="B284" s="191" t="s">
        <v>46</v>
      </c>
      <c r="C284" s="191"/>
      <c r="D284" s="5">
        <v>0</v>
      </c>
      <c r="E284" s="5">
        <v>7</v>
      </c>
      <c r="F284" s="6">
        <v>7</v>
      </c>
      <c r="G284" s="7">
        <v>1</v>
      </c>
      <c r="H284" s="12" t="s">
        <v>861</v>
      </c>
    </row>
    <row r="285" spans="1:8" ht="22.5" customHeight="1">
      <c r="A285" s="4" t="s">
        <v>317</v>
      </c>
      <c r="B285" s="191" t="s">
        <v>1164</v>
      </c>
      <c r="C285" s="191"/>
      <c r="D285" s="5">
        <v>0</v>
      </c>
      <c r="E285" s="5">
        <v>30</v>
      </c>
      <c r="F285" s="6">
        <v>30</v>
      </c>
      <c r="G285" s="7">
        <v>1</v>
      </c>
      <c r="H285" s="12" t="s">
        <v>1185</v>
      </c>
    </row>
    <row r="286" spans="1:8" ht="21.75" customHeight="1">
      <c r="A286" s="4" t="s">
        <v>317</v>
      </c>
      <c r="B286" s="191" t="s">
        <v>46</v>
      </c>
      <c r="C286" s="191"/>
      <c r="D286" s="5">
        <v>0</v>
      </c>
      <c r="E286" s="5">
        <v>10</v>
      </c>
      <c r="F286" s="6">
        <v>10</v>
      </c>
      <c r="G286" s="7">
        <v>1</v>
      </c>
      <c r="H286" s="12" t="s">
        <v>1186</v>
      </c>
    </row>
    <row r="287" spans="1:8" ht="21.75" customHeight="1">
      <c r="A287" s="4" t="s">
        <v>317</v>
      </c>
      <c r="B287" s="191" t="s">
        <v>46</v>
      </c>
      <c r="C287" s="191"/>
      <c r="D287" s="5">
        <v>0</v>
      </c>
      <c r="E287" s="5">
        <v>10</v>
      </c>
      <c r="F287" s="6">
        <v>10</v>
      </c>
      <c r="G287" s="7">
        <v>1</v>
      </c>
      <c r="H287" s="12" t="s">
        <v>1187</v>
      </c>
    </row>
    <row r="288" spans="1:8" ht="20.25" customHeight="1">
      <c r="A288" s="4" t="s">
        <v>317</v>
      </c>
      <c r="B288" s="191" t="s">
        <v>47</v>
      </c>
      <c r="C288" s="191"/>
      <c r="D288" s="5">
        <v>0</v>
      </c>
      <c r="E288" s="5">
        <v>80</v>
      </c>
      <c r="F288" s="6">
        <v>80</v>
      </c>
      <c r="G288" s="7">
        <v>1</v>
      </c>
      <c r="H288" s="12" t="s">
        <v>1188</v>
      </c>
    </row>
    <row r="289" spans="1:8" ht="21.75" customHeight="1">
      <c r="A289" s="4" t="s">
        <v>317</v>
      </c>
      <c r="B289" s="191" t="s">
        <v>46</v>
      </c>
      <c r="C289" s="191"/>
      <c r="D289" s="5">
        <v>0</v>
      </c>
      <c r="E289" s="5">
        <v>30</v>
      </c>
      <c r="F289" s="6">
        <v>30</v>
      </c>
      <c r="G289" s="7">
        <v>1</v>
      </c>
      <c r="H289" s="12" t="s">
        <v>1189</v>
      </c>
    </row>
    <row r="290" spans="1:8" ht="15" customHeight="1">
      <c r="A290" s="4" t="s">
        <v>317</v>
      </c>
      <c r="B290" s="191" t="s">
        <v>635</v>
      </c>
      <c r="C290" s="191"/>
      <c r="D290" s="5">
        <v>0</v>
      </c>
      <c r="E290" s="5">
        <v>25</v>
      </c>
      <c r="F290" s="6">
        <v>25</v>
      </c>
      <c r="G290" s="7">
        <v>1</v>
      </c>
      <c r="H290" s="12" t="s">
        <v>1190</v>
      </c>
    </row>
    <row r="291" spans="1:8" ht="15" customHeight="1">
      <c r="A291" s="4" t="s">
        <v>317</v>
      </c>
      <c r="B291" s="191" t="s">
        <v>635</v>
      </c>
      <c r="C291" s="191"/>
      <c r="D291" s="5">
        <v>0</v>
      </c>
      <c r="E291" s="5">
        <v>17</v>
      </c>
      <c r="F291" s="6">
        <v>17</v>
      </c>
      <c r="G291" s="7">
        <v>1</v>
      </c>
      <c r="H291" s="12" t="s">
        <v>1191</v>
      </c>
    </row>
    <row r="292" spans="1:8" ht="23.25" customHeight="1">
      <c r="A292" s="4" t="s">
        <v>317</v>
      </c>
      <c r="B292" s="191" t="s">
        <v>46</v>
      </c>
      <c r="C292" s="191"/>
      <c r="D292" s="5">
        <v>0</v>
      </c>
      <c r="E292" s="5">
        <v>20</v>
      </c>
      <c r="F292" s="6">
        <v>20</v>
      </c>
      <c r="G292" s="7">
        <v>1</v>
      </c>
      <c r="H292" s="12" t="s">
        <v>1192</v>
      </c>
    </row>
    <row r="293" spans="1:8" ht="15" customHeight="1">
      <c r="A293" s="4" t="s">
        <v>317</v>
      </c>
      <c r="B293" s="191" t="s">
        <v>635</v>
      </c>
      <c r="C293" s="191"/>
      <c r="D293" s="5">
        <v>0</v>
      </c>
      <c r="E293" s="5">
        <v>70</v>
      </c>
      <c r="F293" s="6">
        <v>70</v>
      </c>
      <c r="G293" s="7">
        <v>1</v>
      </c>
      <c r="H293" s="12" t="s">
        <v>1193</v>
      </c>
    </row>
    <row r="294" spans="1:8" ht="24.75" customHeight="1">
      <c r="A294" s="4" t="s">
        <v>317</v>
      </c>
      <c r="B294" s="191" t="s">
        <v>635</v>
      </c>
      <c r="C294" s="191"/>
      <c r="D294" s="5">
        <v>0</v>
      </c>
      <c r="E294" s="5">
        <v>15</v>
      </c>
      <c r="F294" s="6">
        <v>15</v>
      </c>
      <c r="G294" s="7">
        <v>1</v>
      </c>
      <c r="H294" s="12" t="s">
        <v>1195</v>
      </c>
    </row>
    <row r="295" spans="1:8" ht="25.5" customHeight="1">
      <c r="A295" s="4" t="s">
        <v>317</v>
      </c>
      <c r="B295" s="191" t="s">
        <v>47</v>
      </c>
      <c r="C295" s="191"/>
      <c r="D295" s="5">
        <v>0</v>
      </c>
      <c r="E295" s="5">
        <v>50</v>
      </c>
      <c r="F295" s="6">
        <v>50</v>
      </c>
      <c r="G295" s="7">
        <v>1</v>
      </c>
      <c r="H295" s="12" t="s">
        <v>1196</v>
      </c>
    </row>
    <row r="296" spans="1:8" ht="21.75" customHeight="1">
      <c r="A296" s="4" t="s">
        <v>317</v>
      </c>
      <c r="B296" s="191" t="s">
        <v>46</v>
      </c>
      <c r="C296" s="191"/>
      <c r="D296" s="5">
        <v>0</v>
      </c>
      <c r="E296" s="5">
        <v>20</v>
      </c>
      <c r="F296" s="6">
        <v>20</v>
      </c>
      <c r="G296" s="7">
        <v>1</v>
      </c>
      <c r="H296" s="12" t="s">
        <v>1197</v>
      </c>
    </row>
    <row r="297" spans="1:8" ht="15" customHeight="1">
      <c r="A297" s="4" t="s">
        <v>317</v>
      </c>
      <c r="B297" s="191" t="s">
        <v>635</v>
      </c>
      <c r="C297" s="191"/>
      <c r="D297" s="5">
        <v>0</v>
      </c>
      <c r="E297" s="5">
        <v>35</v>
      </c>
      <c r="F297" s="6">
        <v>35</v>
      </c>
      <c r="G297" s="7">
        <v>1</v>
      </c>
      <c r="H297" s="12" t="s">
        <v>1198</v>
      </c>
    </row>
    <row r="298" spans="1:8" ht="15" customHeight="1">
      <c r="A298" s="4" t="s">
        <v>317</v>
      </c>
      <c r="B298" s="191" t="s">
        <v>635</v>
      </c>
      <c r="C298" s="191"/>
      <c r="D298" s="5">
        <v>0</v>
      </c>
      <c r="E298" s="5">
        <v>10</v>
      </c>
      <c r="F298" s="6">
        <v>10</v>
      </c>
      <c r="G298" s="7">
        <v>1</v>
      </c>
      <c r="H298" s="12" t="s">
        <v>1199</v>
      </c>
    </row>
    <row r="299" spans="1:8" ht="21.75" customHeight="1">
      <c r="A299" s="4" t="s">
        <v>317</v>
      </c>
      <c r="B299" s="191" t="s">
        <v>635</v>
      </c>
      <c r="C299" s="191"/>
      <c r="D299" s="5">
        <v>0</v>
      </c>
      <c r="E299" s="5">
        <v>10</v>
      </c>
      <c r="F299" s="6">
        <v>10</v>
      </c>
      <c r="G299" s="7">
        <v>1</v>
      </c>
      <c r="H299" s="12" t="s">
        <v>1200</v>
      </c>
    </row>
    <row r="300" spans="1:8" ht="25.5" customHeight="1">
      <c r="A300" s="4" t="s">
        <v>317</v>
      </c>
      <c r="B300" s="191" t="s">
        <v>506</v>
      </c>
      <c r="C300" s="191"/>
      <c r="D300" s="5">
        <v>0</v>
      </c>
      <c r="E300" s="5">
        <v>30</v>
      </c>
      <c r="F300" s="6">
        <v>30</v>
      </c>
      <c r="G300" s="7">
        <v>1</v>
      </c>
      <c r="H300" s="12" t="s">
        <v>1201</v>
      </c>
    </row>
    <row r="301" spans="1:8" ht="24" customHeight="1">
      <c r="A301" s="4" t="s">
        <v>317</v>
      </c>
      <c r="B301" s="191" t="s">
        <v>307</v>
      </c>
      <c r="C301" s="191"/>
      <c r="D301" s="5">
        <v>0</v>
      </c>
      <c r="E301" s="5">
        <v>10</v>
      </c>
      <c r="F301" s="6">
        <v>10</v>
      </c>
      <c r="G301" s="7">
        <v>1</v>
      </c>
      <c r="H301" s="12" t="s">
        <v>1202</v>
      </c>
    </row>
    <row r="302" spans="1:8" ht="15" customHeight="1">
      <c r="A302" s="4" t="s">
        <v>317</v>
      </c>
      <c r="B302" s="191" t="s">
        <v>635</v>
      </c>
      <c r="C302" s="191"/>
      <c r="D302" s="5">
        <v>0</v>
      </c>
      <c r="E302" s="5">
        <v>10</v>
      </c>
      <c r="F302" s="6">
        <v>10</v>
      </c>
      <c r="G302" s="7">
        <v>1</v>
      </c>
      <c r="H302" s="12" t="s">
        <v>1203</v>
      </c>
    </row>
    <row r="303" spans="1:8" ht="21.75" customHeight="1">
      <c r="A303" s="4" t="s">
        <v>317</v>
      </c>
      <c r="B303" s="191" t="s">
        <v>46</v>
      </c>
      <c r="C303" s="191"/>
      <c r="D303" s="5">
        <v>0</v>
      </c>
      <c r="E303" s="5">
        <v>15</v>
      </c>
      <c r="F303" s="6">
        <v>15</v>
      </c>
      <c r="G303" s="7">
        <v>1</v>
      </c>
      <c r="H303" s="12" t="s">
        <v>1204</v>
      </c>
    </row>
    <row r="304" spans="1:8" ht="22.5" customHeight="1">
      <c r="A304" s="4" t="s">
        <v>317</v>
      </c>
      <c r="B304" s="191" t="s">
        <v>46</v>
      </c>
      <c r="C304" s="191"/>
      <c r="D304" s="5">
        <v>0</v>
      </c>
      <c r="E304" s="5">
        <v>20</v>
      </c>
      <c r="F304" s="6">
        <v>20</v>
      </c>
      <c r="G304" s="7">
        <v>1</v>
      </c>
      <c r="H304" s="12" t="s">
        <v>1205</v>
      </c>
    </row>
    <row r="305" spans="1:8" ht="24" customHeight="1">
      <c r="A305" s="4" t="s">
        <v>317</v>
      </c>
      <c r="B305" s="191" t="s">
        <v>506</v>
      </c>
      <c r="C305" s="191"/>
      <c r="D305" s="5">
        <v>0</v>
      </c>
      <c r="E305" s="5">
        <v>30</v>
      </c>
      <c r="F305" s="6">
        <v>30</v>
      </c>
      <c r="G305" s="7">
        <v>1</v>
      </c>
      <c r="H305" s="12" t="s">
        <v>1206</v>
      </c>
    </row>
    <row r="306" spans="1:8" ht="23.25" customHeight="1">
      <c r="A306" s="4" t="s">
        <v>317</v>
      </c>
      <c r="B306" s="191" t="s">
        <v>46</v>
      </c>
      <c r="C306" s="191"/>
      <c r="D306" s="5">
        <v>0</v>
      </c>
      <c r="E306" s="5">
        <v>100</v>
      </c>
      <c r="F306" s="6">
        <v>100</v>
      </c>
      <c r="G306" s="7">
        <v>1</v>
      </c>
      <c r="H306" s="12" t="s">
        <v>1207</v>
      </c>
    </row>
    <row r="307" spans="1:8" ht="22.5" customHeight="1">
      <c r="A307" s="4" t="s">
        <v>317</v>
      </c>
      <c r="B307" s="191" t="s">
        <v>46</v>
      </c>
      <c r="C307" s="191"/>
      <c r="D307" s="5">
        <v>0</v>
      </c>
      <c r="E307" s="5">
        <v>15</v>
      </c>
      <c r="F307" s="6">
        <v>15</v>
      </c>
      <c r="G307" s="7">
        <v>1</v>
      </c>
      <c r="H307" s="12" t="s">
        <v>1208</v>
      </c>
    </row>
    <row r="308" spans="1:8" ht="21.75" customHeight="1">
      <c r="A308" s="4" t="s">
        <v>317</v>
      </c>
      <c r="B308" s="191" t="s">
        <v>635</v>
      </c>
      <c r="C308" s="191"/>
      <c r="D308" s="5">
        <v>0</v>
      </c>
      <c r="E308" s="5">
        <v>20</v>
      </c>
      <c r="F308" s="6">
        <v>20</v>
      </c>
      <c r="G308" s="7">
        <v>1</v>
      </c>
      <c r="H308" s="12" t="s">
        <v>1209</v>
      </c>
    </row>
    <row r="309" spans="1:8" ht="21.75" customHeight="1">
      <c r="A309" s="4" t="s">
        <v>317</v>
      </c>
      <c r="B309" s="191" t="s">
        <v>46</v>
      </c>
      <c r="C309" s="191"/>
      <c r="D309" s="5">
        <v>0</v>
      </c>
      <c r="E309" s="5">
        <v>10</v>
      </c>
      <c r="F309" s="6">
        <v>10</v>
      </c>
      <c r="G309" s="7">
        <v>1</v>
      </c>
      <c r="H309" s="12" t="s">
        <v>1210</v>
      </c>
    </row>
    <row r="310" spans="1:8" ht="20.25" customHeight="1">
      <c r="A310" s="4" t="s">
        <v>317</v>
      </c>
      <c r="B310" s="191" t="s">
        <v>635</v>
      </c>
      <c r="C310" s="191"/>
      <c r="D310" s="5">
        <v>0</v>
      </c>
      <c r="E310" s="5">
        <v>50</v>
      </c>
      <c r="F310" s="6">
        <v>50</v>
      </c>
      <c r="G310" s="7">
        <v>1</v>
      </c>
      <c r="H310" s="12" t="s">
        <v>727</v>
      </c>
    </row>
    <row r="311" spans="1:8" ht="24" customHeight="1">
      <c r="A311" s="4" t="s">
        <v>317</v>
      </c>
      <c r="B311" s="191" t="s">
        <v>46</v>
      </c>
      <c r="C311" s="191"/>
      <c r="D311" s="5">
        <v>0</v>
      </c>
      <c r="E311" s="5">
        <v>5</v>
      </c>
      <c r="F311" s="6">
        <v>5</v>
      </c>
      <c r="G311" s="7">
        <v>1</v>
      </c>
      <c r="H311" s="12" t="s">
        <v>728</v>
      </c>
    </row>
    <row r="312" spans="1:8" ht="24" customHeight="1">
      <c r="A312" s="4" t="s">
        <v>317</v>
      </c>
      <c r="B312" s="191" t="s">
        <v>506</v>
      </c>
      <c r="C312" s="191"/>
      <c r="D312" s="5">
        <v>0</v>
      </c>
      <c r="E312" s="5">
        <v>15</v>
      </c>
      <c r="F312" s="6">
        <v>15</v>
      </c>
      <c r="G312" s="7">
        <v>1</v>
      </c>
      <c r="H312" s="12" t="s">
        <v>729</v>
      </c>
    </row>
    <row r="313" spans="1:8" ht="15" customHeight="1">
      <c r="A313" s="4" t="s">
        <v>317</v>
      </c>
      <c r="B313" s="191" t="s">
        <v>635</v>
      </c>
      <c r="C313" s="191"/>
      <c r="D313" s="5">
        <v>0</v>
      </c>
      <c r="E313" s="5">
        <v>7</v>
      </c>
      <c r="F313" s="6">
        <v>7</v>
      </c>
      <c r="G313" s="7">
        <v>1</v>
      </c>
      <c r="H313" s="12" t="s">
        <v>730</v>
      </c>
    </row>
    <row r="314" spans="1:8" ht="23.25" customHeight="1">
      <c r="A314" s="4" t="s">
        <v>317</v>
      </c>
      <c r="B314" s="191" t="s">
        <v>644</v>
      </c>
      <c r="C314" s="191"/>
      <c r="D314" s="5">
        <v>0</v>
      </c>
      <c r="E314" s="5">
        <v>35</v>
      </c>
      <c r="F314" s="6">
        <v>35</v>
      </c>
      <c r="G314" s="7">
        <v>1</v>
      </c>
      <c r="H314" s="12" t="s">
        <v>731</v>
      </c>
    </row>
    <row r="315" spans="1:8" ht="21" customHeight="1">
      <c r="A315" s="4" t="s">
        <v>317</v>
      </c>
      <c r="B315" s="191" t="s">
        <v>46</v>
      </c>
      <c r="C315" s="191"/>
      <c r="D315" s="5">
        <v>0</v>
      </c>
      <c r="E315" s="5">
        <v>10</v>
      </c>
      <c r="F315" s="6">
        <v>10</v>
      </c>
      <c r="G315" s="7">
        <v>1</v>
      </c>
      <c r="H315" s="12" t="s">
        <v>732</v>
      </c>
    </row>
    <row r="316" spans="1:8" ht="21" customHeight="1">
      <c r="A316" s="4" t="s">
        <v>317</v>
      </c>
      <c r="B316" s="191" t="s">
        <v>47</v>
      </c>
      <c r="C316" s="191"/>
      <c r="D316" s="5">
        <v>0</v>
      </c>
      <c r="E316" s="5">
        <v>25</v>
      </c>
      <c r="F316" s="6">
        <v>25</v>
      </c>
      <c r="G316" s="7">
        <v>1</v>
      </c>
      <c r="H316" s="12" t="s">
        <v>733</v>
      </c>
    </row>
    <row r="317" spans="1:8" ht="21.75" customHeight="1">
      <c r="A317" s="4" t="s">
        <v>317</v>
      </c>
      <c r="B317" s="191" t="s">
        <v>644</v>
      </c>
      <c r="C317" s="191"/>
      <c r="D317" s="5">
        <v>0</v>
      </c>
      <c r="E317" s="5">
        <v>50</v>
      </c>
      <c r="F317" s="6">
        <v>50</v>
      </c>
      <c r="G317" s="7">
        <v>1</v>
      </c>
      <c r="H317" s="12" t="s">
        <v>734</v>
      </c>
    </row>
    <row r="318" spans="1:8" ht="20.25" customHeight="1">
      <c r="A318" s="4" t="s">
        <v>317</v>
      </c>
      <c r="B318" s="191" t="s">
        <v>46</v>
      </c>
      <c r="C318" s="191"/>
      <c r="D318" s="5">
        <v>0</v>
      </c>
      <c r="E318" s="5">
        <v>20</v>
      </c>
      <c r="F318" s="6">
        <v>20</v>
      </c>
      <c r="G318" s="7">
        <v>1</v>
      </c>
      <c r="H318" s="12" t="s">
        <v>735</v>
      </c>
    </row>
    <row r="319" spans="1:8" ht="15" customHeight="1">
      <c r="A319" s="4" t="s">
        <v>317</v>
      </c>
      <c r="B319" s="191" t="s">
        <v>635</v>
      </c>
      <c r="C319" s="191"/>
      <c r="D319" s="5">
        <v>0</v>
      </c>
      <c r="E319" s="5">
        <v>25</v>
      </c>
      <c r="F319" s="6">
        <v>25</v>
      </c>
      <c r="G319" s="7">
        <v>1</v>
      </c>
      <c r="H319" s="12" t="s">
        <v>736</v>
      </c>
    </row>
    <row r="320" spans="1:8" ht="21" customHeight="1">
      <c r="A320" s="4" t="s">
        <v>317</v>
      </c>
      <c r="B320" s="191" t="s">
        <v>644</v>
      </c>
      <c r="C320" s="191"/>
      <c r="D320" s="5">
        <v>0</v>
      </c>
      <c r="E320" s="5">
        <v>20</v>
      </c>
      <c r="F320" s="6">
        <v>20</v>
      </c>
      <c r="G320" s="7">
        <v>1</v>
      </c>
      <c r="H320" s="12" t="s">
        <v>737</v>
      </c>
    </row>
    <row r="321" spans="1:8" ht="20.25" customHeight="1">
      <c r="A321" s="4" t="s">
        <v>317</v>
      </c>
      <c r="B321" s="191" t="s">
        <v>738</v>
      </c>
      <c r="C321" s="191"/>
      <c r="D321" s="5">
        <v>0</v>
      </c>
      <c r="E321" s="5">
        <v>20</v>
      </c>
      <c r="F321" s="6">
        <v>20</v>
      </c>
      <c r="G321" s="7">
        <v>1</v>
      </c>
      <c r="H321" s="12" t="s">
        <v>739</v>
      </c>
    </row>
    <row r="322" spans="1:8" ht="21.75" customHeight="1">
      <c r="A322" s="4" t="s">
        <v>317</v>
      </c>
      <c r="B322" s="191" t="s">
        <v>46</v>
      </c>
      <c r="C322" s="191"/>
      <c r="D322" s="5">
        <v>0</v>
      </c>
      <c r="E322" s="5">
        <v>20</v>
      </c>
      <c r="F322" s="6">
        <v>20</v>
      </c>
      <c r="G322" s="7">
        <v>1</v>
      </c>
      <c r="H322" s="12" t="s">
        <v>740</v>
      </c>
    </row>
    <row r="323" spans="1:8" ht="22.5" customHeight="1">
      <c r="A323" s="4" t="s">
        <v>317</v>
      </c>
      <c r="B323" s="191" t="s">
        <v>644</v>
      </c>
      <c r="C323" s="191"/>
      <c r="D323" s="5">
        <v>0</v>
      </c>
      <c r="E323" s="5">
        <v>20</v>
      </c>
      <c r="F323" s="6">
        <v>20</v>
      </c>
      <c r="G323" s="7">
        <v>1</v>
      </c>
      <c r="H323" s="12" t="s">
        <v>741</v>
      </c>
    </row>
    <row r="324" spans="1:8" ht="15" customHeight="1">
      <c r="A324" s="4" t="s">
        <v>317</v>
      </c>
      <c r="B324" s="191" t="s">
        <v>635</v>
      </c>
      <c r="C324" s="191"/>
      <c r="D324" s="5">
        <v>0</v>
      </c>
      <c r="E324" s="5">
        <v>35</v>
      </c>
      <c r="F324" s="6">
        <v>35</v>
      </c>
      <c r="G324" s="7">
        <v>1</v>
      </c>
      <c r="H324" s="12" t="s">
        <v>742</v>
      </c>
    </row>
    <row r="325" spans="1:8" ht="22.5" customHeight="1">
      <c r="A325" s="4" t="s">
        <v>317</v>
      </c>
      <c r="B325" s="191" t="s">
        <v>635</v>
      </c>
      <c r="C325" s="191"/>
      <c r="D325" s="5">
        <v>0</v>
      </c>
      <c r="E325" s="5">
        <v>50</v>
      </c>
      <c r="F325" s="6">
        <v>50</v>
      </c>
      <c r="G325" s="7">
        <v>1</v>
      </c>
      <c r="H325" s="12" t="s">
        <v>743</v>
      </c>
    </row>
    <row r="326" spans="1:8" ht="22.5" customHeight="1">
      <c r="A326" s="4" t="s">
        <v>317</v>
      </c>
      <c r="B326" s="191" t="s">
        <v>46</v>
      </c>
      <c r="C326" s="191"/>
      <c r="D326" s="5">
        <v>0</v>
      </c>
      <c r="E326" s="5">
        <v>10</v>
      </c>
      <c r="F326" s="6">
        <v>10</v>
      </c>
      <c r="G326" s="7">
        <v>1</v>
      </c>
      <c r="H326" s="12" t="s">
        <v>744</v>
      </c>
    </row>
    <row r="327" spans="1:8" ht="20.25" customHeight="1">
      <c r="A327" s="4" t="s">
        <v>317</v>
      </c>
      <c r="B327" s="191" t="s">
        <v>46</v>
      </c>
      <c r="C327" s="191"/>
      <c r="D327" s="5">
        <v>0</v>
      </c>
      <c r="E327" s="5">
        <v>10</v>
      </c>
      <c r="F327" s="6">
        <v>10</v>
      </c>
      <c r="G327" s="7">
        <v>1</v>
      </c>
      <c r="H327" s="12" t="s">
        <v>745</v>
      </c>
    </row>
    <row r="328" spans="1:8" ht="21" customHeight="1">
      <c r="A328" s="4" t="s">
        <v>317</v>
      </c>
      <c r="B328" s="191" t="s">
        <v>635</v>
      </c>
      <c r="C328" s="191"/>
      <c r="D328" s="5">
        <v>0</v>
      </c>
      <c r="E328" s="5">
        <v>10</v>
      </c>
      <c r="F328" s="6">
        <v>10</v>
      </c>
      <c r="G328" s="7">
        <v>1</v>
      </c>
      <c r="H328" s="12" t="s">
        <v>746</v>
      </c>
    </row>
    <row r="329" spans="1:8" ht="21" customHeight="1">
      <c r="A329" s="4" t="s">
        <v>317</v>
      </c>
      <c r="B329" s="191" t="s">
        <v>46</v>
      </c>
      <c r="C329" s="191"/>
      <c r="D329" s="5">
        <v>0</v>
      </c>
      <c r="E329" s="5">
        <v>25</v>
      </c>
      <c r="F329" s="6">
        <v>25</v>
      </c>
      <c r="G329" s="7">
        <v>1</v>
      </c>
      <c r="H329" s="12" t="s">
        <v>747</v>
      </c>
    </row>
    <row r="330" spans="1:8" ht="15" customHeight="1">
      <c r="A330" s="4" t="s">
        <v>317</v>
      </c>
      <c r="B330" s="191" t="s">
        <v>635</v>
      </c>
      <c r="C330" s="191"/>
      <c r="D330" s="5">
        <v>0</v>
      </c>
      <c r="E330" s="5">
        <v>7</v>
      </c>
      <c r="F330" s="6">
        <v>7</v>
      </c>
      <c r="G330" s="7">
        <v>1</v>
      </c>
      <c r="H330" s="12" t="s">
        <v>748</v>
      </c>
    </row>
    <row r="331" spans="1:8" ht="24.75" customHeight="1">
      <c r="A331" s="4" t="s">
        <v>317</v>
      </c>
      <c r="B331" s="191" t="s">
        <v>635</v>
      </c>
      <c r="C331" s="191"/>
      <c r="D331" s="5">
        <v>0</v>
      </c>
      <c r="E331" s="5">
        <v>10</v>
      </c>
      <c r="F331" s="6">
        <v>10</v>
      </c>
      <c r="G331" s="7">
        <v>1</v>
      </c>
      <c r="H331" s="12" t="s">
        <v>749</v>
      </c>
    </row>
    <row r="332" spans="1:8" ht="23.25" customHeight="1">
      <c r="A332" s="4" t="s">
        <v>317</v>
      </c>
      <c r="B332" s="191" t="s">
        <v>152</v>
      </c>
      <c r="C332" s="191"/>
      <c r="D332" s="5">
        <v>0</v>
      </c>
      <c r="E332" s="5">
        <v>20</v>
      </c>
      <c r="F332" s="6">
        <v>20</v>
      </c>
      <c r="G332" s="7">
        <v>1</v>
      </c>
      <c r="H332" s="12" t="s">
        <v>750</v>
      </c>
    </row>
    <row r="333" spans="1:8" ht="15" customHeight="1">
      <c r="A333" s="195" t="s">
        <v>355</v>
      </c>
      <c r="B333" s="195"/>
      <c r="C333" s="195"/>
      <c r="D333" s="5">
        <v>0</v>
      </c>
      <c r="E333" s="5">
        <v>1779</v>
      </c>
      <c r="F333" s="6">
        <v>1779</v>
      </c>
      <c r="G333" s="7">
        <v>1</v>
      </c>
      <c r="H333" s="13" t="s">
        <v>317</v>
      </c>
    </row>
    <row r="334" spans="1:8" ht="15" customHeight="1">
      <c r="A334" s="194" t="s">
        <v>1126</v>
      </c>
      <c r="B334" s="194"/>
      <c r="C334" s="194"/>
      <c r="D334" s="194"/>
      <c r="E334" s="194"/>
      <c r="F334" s="194"/>
      <c r="G334" s="194"/>
      <c r="H334" s="194"/>
    </row>
    <row r="335" spans="1:8" ht="15" customHeight="1">
      <c r="A335" s="4" t="s">
        <v>317</v>
      </c>
      <c r="B335" s="191" t="s">
        <v>635</v>
      </c>
      <c r="C335" s="191"/>
      <c r="D335" s="5">
        <v>0</v>
      </c>
      <c r="E335" s="5">
        <v>25</v>
      </c>
      <c r="F335" s="6">
        <v>25</v>
      </c>
      <c r="G335" s="7">
        <v>1</v>
      </c>
      <c r="H335" s="12" t="s">
        <v>751</v>
      </c>
    </row>
    <row r="336" spans="1:8" ht="24.75" customHeight="1">
      <c r="A336" s="4" t="s">
        <v>317</v>
      </c>
      <c r="B336" s="191" t="s">
        <v>635</v>
      </c>
      <c r="C336" s="191"/>
      <c r="D336" s="5">
        <v>0</v>
      </c>
      <c r="E336" s="5">
        <v>25</v>
      </c>
      <c r="F336" s="6">
        <v>25</v>
      </c>
      <c r="G336" s="7">
        <v>1</v>
      </c>
      <c r="H336" s="12" t="s">
        <v>752</v>
      </c>
    </row>
    <row r="337" spans="1:8" ht="15" customHeight="1">
      <c r="A337" s="4" t="s">
        <v>317</v>
      </c>
      <c r="B337" s="191" t="s">
        <v>635</v>
      </c>
      <c r="C337" s="191"/>
      <c r="D337" s="5">
        <v>0</v>
      </c>
      <c r="E337" s="5">
        <v>25</v>
      </c>
      <c r="F337" s="6">
        <v>25</v>
      </c>
      <c r="G337" s="7">
        <v>1</v>
      </c>
      <c r="H337" s="12" t="s">
        <v>753</v>
      </c>
    </row>
    <row r="338" spans="1:8" ht="22.5" customHeight="1">
      <c r="A338" s="4" t="s">
        <v>317</v>
      </c>
      <c r="B338" s="191" t="s">
        <v>46</v>
      </c>
      <c r="C338" s="191"/>
      <c r="D338" s="5">
        <v>0</v>
      </c>
      <c r="E338" s="5">
        <v>30</v>
      </c>
      <c r="F338" s="6">
        <v>30</v>
      </c>
      <c r="G338" s="7">
        <v>1</v>
      </c>
      <c r="H338" s="12" t="s">
        <v>754</v>
      </c>
    </row>
    <row r="339" spans="1:8" ht="21" customHeight="1">
      <c r="A339" s="4" t="s">
        <v>317</v>
      </c>
      <c r="B339" s="191" t="s">
        <v>46</v>
      </c>
      <c r="C339" s="191"/>
      <c r="D339" s="5">
        <v>0</v>
      </c>
      <c r="E339" s="5">
        <v>10</v>
      </c>
      <c r="F339" s="6">
        <v>10</v>
      </c>
      <c r="G339" s="7">
        <v>1</v>
      </c>
      <c r="H339" s="12" t="s">
        <v>755</v>
      </c>
    </row>
    <row r="340" spans="1:8" ht="21.75" customHeight="1">
      <c r="A340" s="4" t="s">
        <v>317</v>
      </c>
      <c r="B340" s="191" t="s">
        <v>635</v>
      </c>
      <c r="C340" s="191"/>
      <c r="D340" s="5">
        <v>0</v>
      </c>
      <c r="E340" s="5">
        <v>30</v>
      </c>
      <c r="F340" s="6">
        <v>30</v>
      </c>
      <c r="G340" s="7">
        <v>1</v>
      </c>
      <c r="H340" s="12" t="s">
        <v>756</v>
      </c>
    </row>
    <row r="341" spans="1:8" ht="15" customHeight="1">
      <c r="A341" s="4" t="s">
        <v>317</v>
      </c>
      <c r="B341" s="191" t="s">
        <v>635</v>
      </c>
      <c r="C341" s="191"/>
      <c r="D341" s="5">
        <v>0</v>
      </c>
      <c r="E341" s="5">
        <v>30</v>
      </c>
      <c r="F341" s="6">
        <v>30</v>
      </c>
      <c r="G341" s="7">
        <v>1</v>
      </c>
      <c r="H341" s="12" t="s">
        <v>757</v>
      </c>
    </row>
    <row r="342" spans="1:8" ht="21.75" customHeight="1">
      <c r="A342" s="4" t="s">
        <v>317</v>
      </c>
      <c r="B342" s="191" t="s">
        <v>46</v>
      </c>
      <c r="C342" s="191"/>
      <c r="D342" s="5">
        <v>0</v>
      </c>
      <c r="E342" s="5">
        <v>8</v>
      </c>
      <c r="F342" s="6">
        <v>8</v>
      </c>
      <c r="G342" s="7">
        <v>1</v>
      </c>
      <c r="H342" s="12" t="s">
        <v>758</v>
      </c>
    </row>
    <row r="343" spans="1:8" ht="23.25" customHeight="1">
      <c r="A343" s="4" t="s">
        <v>317</v>
      </c>
      <c r="B343" s="191" t="s">
        <v>635</v>
      </c>
      <c r="C343" s="191"/>
      <c r="D343" s="5">
        <v>0</v>
      </c>
      <c r="E343" s="5">
        <v>50</v>
      </c>
      <c r="F343" s="6">
        <v>50</v>
      </c>
      <c r="G343" s="7">
        <v>1</v>
      </c>
      <c r="H343" s="12" t="s">
        <v>759</v>
      </c>
    </row>
    <row r="344" spans="1:8" ht="15" customHeight="1">
      <c r="A344" s="4" t="s">
        <v>317</v>
      </c>
      <c r="B344" s="191" t="s">
        <v>635</v>
      </c>
      <c r="C344" s="191"/>
      <c r="D344" s="5">
        <v>0</v>
      </c>
      <c r="E344" s="5">
        <v>30</v>
      </c>
      <c r="F344" s="6">
        <v>30</v>
      </c>
      <c r="G344" s="7">
        <v>1</v>
      </c>
      <c r="H344" s="12" t="s">
        <v>760</v>
      </c>
    </row>
    <row r="345" spans="1:8" ht="21" customHeight="1">
      <c r="A345" s="4" t="s">
        <v>317</v>
      </c>
      <c r="B345" s="191" t="s">
        <v>46</v>
      </c>
      <c r="C345" s="191"/>
      <c r="D345" s="5">
        <v>0</v>
      </c>
      <c r="E345" s="5">
        <v>25</v>
      </c>
      <c r="F345" s="6">
        <v>25</v>
      </c>
      <c r="G345" s="7">
        <v>1</v>
      </c>
      <c r="H345" s="12" t="s">
        <v>761</v>
      </c>
    </row>
    <row r="346" spans="1:8" ht="19.5" customHeight="1">
      <c r="A346" s="4" t="s">
        <v>317</v>
      </c>
      <c r="B346" s="191" t="s">
        <v>635</v>
      </c>
      <c r="C346" s="191"/>
      <c r="D346" s="5">
        <v>0</v>
      </c>
      <c r="E346" s="5">
        <v>10</v>
      </c>
      <c r="F346" s="6">
        <v>10</v>
      </c>
      <c r="G346" s="7">
        <v>1</v>
      </c>
      <c r="H346" s="12" t="s">
        <v>762</v>
      </c>
    </row>
    <row r="347" spans="1:8" ht="21.75" customHeight="1">
      <c r="A347" s="4" t="s">
        <v>317</v>
      </c>
      <c r="B347" s="191" t="s">
        <v>47</v>
      </c>
      <c r="C347" s="191"/>
      <c r="D347" s="5">
        <v>0</v>
      </c>
      <c r="E347" s="5">
        <v>70</v>
      </c>
      <c r="F347" s="6">
        <v>70</v>
      </c>
      <c r="G347" s="7">
        <v>1</v>
      </c>
      <c r="H347" s="12" t="s">
        <v>763</v>
      </c>
    </row>
    <row r="348" spans="1:8" ht="15" customHeight="1">
      <c r="A348" s="4" t="s">
        <v>317</v>
      </c>
      <c r="B348" s="191" t="s">
        <v>635</v>
      </c>
      <c r="C348" s="191"/>
      <c r="D348" s="5">
        <v>0</v>
      </c>
      <c r="E348" s="5">
        <v>60</v>
      </c>
      <c r="F348" s="6">
        <v>60</v>
      </c>
      <c r="G348" s="7">
        <v>1</v>
      </c>
      <c r="H348" s="12" t="s">
        <v>764</v>
      </c>
    </row>
    <row r="349" spans="1:8" ht="15" customHeight="1">
      <c r="A349" s="4" t="s">
        <v>317</v>
      </c>
      <c r="B349" s="191" t="s">
        <v>635</v>
      </c>
      <c r="C349" s="191"/>
      <c r="D349" s="5">
        <v>0</v>
      </c>
      <c r="E349" s="5">
        <v>10</v>
      </c>
      <c r="F349" s="6">
        <v>10</v>
      </c>
      <c r="G349" s="7">
        <v>1</v>
      </c>
      <c r="H349" s="12" t="s">
        <v>765</v>
      </c>
    </row>
    <row r="350" spans="1:8" ht="21" customHeight="1">
      <c r="A350" s="4" t="s">
        <v>317</v>
      </c>
      <c r="B350" s="191" t="s">
        <v>46</v>
      </c>
      <c r="C350" s="191"/>
      <c r="D350" s="5">
        <v>0</v>
      </c>
      <c r="E350" s="5">
        <v>70</v>
      </c>
      <c r="F350" s="6">
        <v>70</v>
      </c>
      <c r="G350" s="7">
        <v>1</v>
      </c>
      <c r="H350" s="12" t="s">
        <v>766</v>
      </c>
    </row>
    <row r="351" spans="1:8" ht="15" customHeight="1">
      <c r="A351" s="4" t="s">
        <v>317</v>
      </c>
      <c r="B351" s="191" t="s">
        <v>635</v>
      </c>
      <c r="C351" s="191"/>
      <c r="D351" s="5">
        <v>0</v>
      </c>
      <c r="E351" s="5">
        <v>30</v>
      </c>
      <c r="F351" s="6">
        <v>30</v>
      </c>
      <c r="G351" s="7">
        <v>1</v>
      </c>
      <c r="H351" s="12" t="s">
        <v>767</v>
      </c>
    </row>
    <row r="352" spans="1:8" ht="21.75" customHeight="1">
      <c r="A352" s="4" t="s">
        <v>317</v>
      </c>
      <c r="B352" s="191" t="s">
        <v>46</v>
      </c>
      <c r="C352" s="191"/>
      <c r="D352" s="5">
        <v>0</v>
      </c>
      <c r="E352" s="5">
        <v>10</v>
      </c>
      <c r="F352" s="6">
        <v>10</v>
      </c>
      <c r="G352" s="7">
        <v>1</v>
      </c>
      <c r="H352" s="12" t="s">
        <v>768</v>
      </c>
    </row>
    <row r="353" spans="1:8" ht="22.5" customHeight="1">
      <c r="A353" s="4" t="s">
        <v>317</v>
      </c>
      <c r="B353" s="191" t="s">
        <v>635</v>
      </c>
      <c r="C353" s="191"/>
      <c r="D353" s="5">
        <v>0</v>
      </c>
      <c r="E353" s="5">
        <v>30</v>
      </c>
      <c r="F353" s="6">
        <v>30</v>
      </c>
      <c r="G353" s="7">
        <v>1</v>
      </c>
      <c r="H353" s="12" t="s">
        <v>769</v>
      </c>
    </row>
    <row r="354" spans="1:8" ht="31.5" customHeight="1">
      <c r="A354" s="4" t="s">
        <v>317</v>
      </c>
      <c r="B354" s="191" t="s">
        <v>635</v>
      </c>
      <c r="C354" s="191"/>
      <c r="D354" s="5">
        <v>0</v>
      </c>
      <c r="E354" s="5">
        <v>20</v>
      </c>
      <c r="F354" s="6">
        <v>20</v>
      </c>
      <c r="G354" s="7">
        <v>1</v>
      </c>
      <c r="H354" s="12" t="s">
        <v>770</v>
      </c>
    </row>
    <row r="355" spans="1:8" ht="24" customHeight="1">
      <c r="A355" s="4" t="s">
        <v>317</v>
      </c>
      <c r="B355" s="191" t="s">
        <v>46</v>
      </c>
      <c r="C355" s="191"/>
      <c r="D355" s="5">
        <v>0</v>
      </c>
      <c r="E355" s="5">
        <v>20</v>
      </c>
      <c r="F355" s="6">
        <v>20</v>
      </c>
      <c r="G355" s="7">
        <v>1</v>
      </c>
      <c r="H355" s="12" t="s">
        <v>771</v>
      </c>
    </row>
    <row r="356" spans="1:8" ht="15" customHeight="1">
      <c r="A356" s="4" t="s">
        <v>317</v>
      </c>
      <c r="B356" s="191" t="s">
        <v>635</v>
      </c>
      <c r="C356" s="191"/>
      <c r="D356" s="5">
        <v>0</v>
      </c>
      <c r="E356" s="5">
        <v>30</v>
      </c>
      <c r="F356" s="6">
        <v>30</v>
      </c>
      <c r="G356" s="7">
        <v>1</v>
      </c>
      <c r="H356" s="12" t="s">
        <v>772</v>
      </c>
    </row>
    <row r="357" spans="1:8" ht="26.25" customHeight="1">
      <c r="A357" s="4" t="s">
        <v>317</v>
      </c>
      <c r="B357" s="191" t="s">
        <v>644</v>
      </c>
      <c r="C357" s="191"/>
      <c r="D357" s="5">
        <v>0</v>
      </c>
      <c r="E357" s="5">
        <v>150</v>
      </c>
      <c r="F357" s="6">
        <v>150</v>
      </c>
      <c r="G357" s="7">
        <v>1</v>
      </c>
      <c r="H357" s="12" t="s">
        <v>773</v>
      </c>
    </row>
    <row r="358" spans="1:8" ht="25.5" customHeight="1">
      <c r="A358" s="4" t="s">
        <v>317</v>
      </c>
      <c r="B358" s="191" t="s">
        <v>46</v>
      </c>
      <c r="C358" s="191"/>
      <c r="D358" s="5">
        <v>0</v>
      </c>
      <c r="E358" s="5">
        <v>15</v>
      </c>
      <c r="F358" s="6">
        <v>15</v>
      </c>
      <c r="G358" s="7">
        <v>1</v>
      </c>
      <c r="H358" s="12" t="s">
        <v>774</v>
      </c>
    </row>
    <row r="359" spans="1:8" ht="22.5" customHeight="1">
      <c r="A359" s="4" t="s">
        <v>317</v>
      </c>
      <c r="B359" s="191" t="s">
        <v>47</v>
      </c>
      <c r="C359" s="191"/>
      <c r="D359" s="5">
        <v>0</v>
      </c>
      <c r="E359" s="5">
        <v>300</v>
      </c>
      <c r="F359" s="6">
        <v>300</v>
      </c>
      <c r="G359" s="7">
        <v>1</v>
      </c>
      <c r="H359" s="12" t="s">
        <v>775</v>
      </c>
    </row>
    <row r="360" spans="1:8" ht="23.25" customHeight="1">
      <c r="A360" s="4" t="s">
        <v>317</v>
      </c>
      <c r="B360" s="191" t="s">
        <v>47</v>
      </c>
      <c r="C360" s="191"/>
      <c r="D360" s="5">
        <v>0</v>
      </c>
      <c r="E360" s="5">
        <v>100</v>
      </c>
      <c r="F360" s="6">
        <v>100</v>
      </c>
      <c r="G360" s="7">
        <v>1</v>
      </c>
      <c r="H360" s="12" t="s">
        <v>776</v>
      </c>
    </row>
    <row r="361" spans="1:8" ht="15" customHeight="1">
      <c r="A361" s="4" t="s">
        <v>317</v>
      </c>
      <c r="B361" s="191" t="s">
        <v>635</v>
      </c>
      <c r="C361" s="191"/>
      <c r="D361" s="5">
        <v>0</v>
      </c>
      <c r="E361" s="5">
        <v>30</v>
      </c>
      <c r="F361" s="6">
        <v>30</v>
      </c>
      <c r="G361" s="7">
        <v>1</v>
      </c>
      <c r="H361" s="12" t="s">
        <v>777</v>
      </c>
    </row>
    <row r="362" spans="1:8" ht="23.25" customHeight="1">
      <c r="A362" s="4" t="s">
        <v>317</v>
      </c>
      <c r="B362" s="191" t="s">
        <v>635</v>
      </c>
      <c r="C362" s="191"/>
      <c r="D362" s="5">
        <v>0</v>
      </c>
      <c r="E362" s="5">
        <v>22</v>
      </c>
      <c r="F362" s="6">
        <v>22</v>
      </c>
      <c r="G362" s="7">
        <v>1</v>
      </c>
      <c r="H362" s="12" t="s">
        <v>778</v>
      </c>
    </row>
    <row r="363" spans="1:8" ht="15" customHeight="1">
      <c r="A363" s="4" t="s">
        <v>317</v>
      </c>
      <c r="B363" s="191" t="s">
        <v>635</v>
      </c>
      <c r="C363" s="191"/>
      <c r="D363" s="5">
        <v>0</v>
      </c>
      <c r="E363" s="5">
        <v>50</v>
      </c>
      <c r="F363" s="6">
        <v>50</v>
      </c>
      <c r="G363" s="7">
        <v>1</v>
      </c>
      <c r="H363" s="12" t="s">
        <v>779</v>
      </c>
    </row>
    <row r="364" spans="1:8" ht="15" customHeight="1">
      <c r="A364" s="4" t="s">
        <v>317</v>
      </c>
      <c r="B364" s="191" t="s">
        <v>635</v>
      </c>
      <c r="C364" s="191"/>
      <c r="D364" s="5">
        <v>0</v>
      </c>
      <c r="E364" s="5">
        <v>15</v>
      </c>
      <c r="F364" s="6">
        <v>15</v>
      </c>
      <c r="G364" s="7">
        <v>1</v>
      </c>
      <c r="H364" s="12" t="s">
        <v>780</v>
      </c>
    </row>
    <row r="365" spans="1:8" ht="15" customHeight="1">
      <c r="A365" s="4" t="s">
        <v>317</v>
      </c>
      <c r="B365" s="191" t="s">
        <v>635</v>
      </c>
      <c r="C365" s="191"/>
      <c r="D365" s="5">
        <v>0</v>
      </c>
      <c r="E365" s="5">
        <v>25</v>
      </c>
      <c r="F365" s="6">
        <v>25</v>
      </c>
      <c r="G365" s="7">
        <v>1</v>
      </c>
      <c r="H365" s="12" t="s">
        <v>781</v>
      </c>
    </row>
    <row r="366" spans="1:8" ht="22.5" customHeight="1">
      <c r="A366" s="4" t="s">
        <v>317</v>
      </c>
      <c r="B366" s="191" t="s">
        <v>46</v>
      </c>
      <c r="C366" s="191"/>
      <c r="D366" s="5">
        <v>0</v>
      </c>
      <c r="E366" s="5">
        <v>40</v>
      </c>
      <c r="F366" s="6">
        <v>40</v>
      </c>
      <c r="G366" s="7">
        <v>1</v>
      </c>
      <c r="H366" s="12" t="s">
        <v>782</v>
      </c>
    </row>
    <row r="367" spans="1:8" ht="21.75" customHeight="1">
      <c r="A367" s="4" t="s">
        <v>317</v>
      </c>
      <c r="B367" s="191" t="s">
        <v>46</v>
      </c>
      <c r="C367" s="191"/>
      <c r="D367" s="5">
        <v>0</v>
      </c>
      <c r="E367" s="5">
        <v>17</v>
      </c>
      <c r="F367" s="6">
        <v>17</v>
      </c>
      <c r="G367" s="7">
        <v>1</v>
      </c>
      <c r="H367" s="12" t="s">
        <v>783</v>
      </c>
    </row>
    <row r="368" spans="1:8" ht="21.75" customHeight="1">
      <c r="A368" s="4" t="s">
        <v>317</v>
      </c>
      <c r="B368" s="191" t="s">
        <v>47</v>
      </c>
      <c r="C368" s="191"/>
      <c r="D368" s="5">
        <v>0</v>
      </c>
      <c r="E368" s="5">
        <v>50</v>
      </c>
      <c r="F368" s="6">
        <v>50</v>
      </c>
      <c r="G368" s="7">
        <v>1</v>
      </c>
      <c r="H368" s="12" t="s">
        <v>784</v>
      </c>
    </row>
    <row r="369" spans="1:8" ht="15" customHeight="1">
      <c r="A369" s="4" t="s">
        <v>317</v>
      </c>
      <c r="B369" s="191" t="s">
        <v>635</v>
      </c>
      <c r="C369" s="191"/>
      <c r="D369" s="5">
        <v>0</v>
      </c>
      <c r="E369" s="5">
        <v>38</v>
      </c>
      <c r="F369" s="6">
        <v>38</v>
      </c>
      <c r="G369" s="7">
        <v>1</v>
      </c>
      <c r="H369" s="12" t="s">
        <v>785</v>
      </c>
    </row>
    <row r="370" spans="1:8" ht="21" customHeight="1">
      <c r="A370" s="4" t="s">
        <v>317</v>
      </c>
      <c r="B370" s="191" t="s">
        <v>46</v>
      </c>
      <c r="C370" s="191"/>
      <c r="D370" s="5">
        <v>0</v>
      </c>
      <c r="E370" s="5">
        <v>5</v>
      </c>
      <c r="F370" s="6">
        <v>5</v>
      </c>
      <c r="G370" s="7">
        <v>1</v>
      </c>
      <c r="H370" s="12" t="s">
        <v>786</v>
      </c>
    </row>
    <row r="371" spans="1:8" ht="21.75" customHeight="1">
      <c r="A371" s="4" t="s">
        <v>317</v>
      </c>
      <c r="B371" s="191" t="s">
        <v>46</v>
      </c>
      <c r="C371" s="191"/>
      <c r="D371" s="5">
        <v>0</v>
      </c>
      <c r="E371" s="5">
        <v>15</v>
      </c>
      <c r="F371" s="6">
        <v>15</v>
      </c>
      <c r="G371" s="7">
        <v>1</v>
      </c>
      <c r="H371" s="12" t="s">
        <v>787</v>
      </c>
    </row>
    <row r="372" spans="1:8" ht="21" customHeight="1">
      <c r="A372" s="4" t="s">
        <v>317</v>
      </c>
      <c r="B372" s="191" t="s">
        <v>635</v>
      </c>
      <c r="C372" s="191"/>
      <c r="D372" s="5">
        <v>0</v>
      </c>
      <c r="E372" s="5">
        <v>30</v>
      </c>
      <c r="F372" s="6">
        <v>30</v>
      </c>
      <c r="G372" s="7">
        <v>1</v>
      </c>
      <c r="H372" s="12" t="s">
        <v>788</v>
      </c>
    </row>
    <row r="373" spans="1:8" ht="22.5" customHeight="1">
      <c r="A373" s="4" t="s">
        <v>317</v>
      </c>
      <c r="B373" s="191" t="s">
        <v>46</v>
      </c>
      <c r="C373" s="191"/>
      <c r="D373" s="5">
        <v>0</v>
      </c>
      <c r="E373" s="5">
        <v>10</v>
      </c>
      <c r="F373" s="6">
        <v>10</v>
      </c>
      <c r="G373" s="7">
        <v>1</v>
      </c>
      <c r="H373" s="12" t="s">
        <v>789</v>
      </c>
    </row>
    <row r="374" spans="1:8" ht="15" customHeight="1">
      <c r="A374" s="4" t="s">
        <v>317</v>
      </c>
      <c r="B374" s="191" t="s">
        <v>635</v>
      </c>
      <c r="C374" s="191"/>
      <c r="D374" s="5">
        <v>0</v>
      </c>
      <c r="E374" s="5">
        <v>100</v>
      </c>
      <c r="F374" s="6">
        <v>100</v>
      </c>
      <c r="G374" s="7">
        <v>1</v>
      </c>
      <c r="H374" s="12" t="s">
        <v>790</v>
      </c>
    </row>
    <row r="375" spans="1:8" ht="15" customHeight="1">
      <c r="A375" s="4" t="s">
        <v>317</v>
      </c>
      <c r="B375" s="191" t="s">
        <v>635</v>
      </c>
      <c r="C375" s="191"/>
      <c r="D375" s="5">
        <v>0</v>
      </c>
      <c r="E375" s="5">
        <v>20</v>
      </c>
      <c r="F375" s="6">
        <v>20</v>
      </c>
      <c r="G375" s="7">
        <v>1</v>
      </c>
      <c r="H375" s="12" t="s">
        <v>791</v>
      </c>
    </row>
    <row r="376" spans="1:8" ht="24" customHeight="1">
      <c r="A376" s="4" t="s">
        <v>317</v>
      </c>
      <c r="B376" s="191" t="s">
        <v>46</v>
      </c>
      <c r="C376" s="191"/>
      <c r="D376" s="5">
        <v>0</v>
      </c>
      <c r="E376" s="5">
        <v>20</v>
      </c>
      <c r="F376" s="6">
        <v>20</v>
      </c>
      <c r="G376" s="7">
        <v>1</v>
      </c>
      <c r="H376" s="12" t="s">
        <v>792</v>
      </c>
    </row>
    <row r="377" spans="1:8" ht="15" customHeight="1">
      <c r="A377" s="4" t="s">
        <v>317</v>
      </c>
      <c r="B377" s="191" t="s">
        <v>635</v>
      </c>
      <c r="C377" s="191"/>
      <c r="D377" s="5">
        <v>0</v>
      </c>
      <c r="E377" s="5">
        <v>20</v>
      </c>
      <c r="F377" s="6">
        <v>20</v>
      </c>
      <c r="G377" s="7">
        <v>1</v>
      </c>
      <c r="H377" s="12" t="s">
        <v>793</v>
      </c>
    </row>
    <row r="378" spans="1:8" ht="15" customHeight="1">
      <c r="A378" s="195" t="s">
        <v>1127</v>
      </c>
      <c r="B378" s="195"/>
      <c r="C378" s="195"/>
      <c r="D378" s="5">
        <v>0</v>
      </c>
      <c r="E378" s="5">
        <v>1720</v>
      </c>
      <c r="F378" s="6">
        <v>1720</v>
      </c>
      <c r="G378" s="7">
        <v>1</v>
      </c>
      <c r="H378" s="13" t="s">
        <v>317</v>
      </c>
    </row>
    <row r="379" spans="1:8" ht="15" customHeight="1">
      <c r="A379" s="194" t="s">
        <v>1128</v>
      </c>
      <c r="B379" s="194"/>
      <c r="C379" s="194"/>
      <c r="D379" s="194"/>
      <c r="E379" s="194"/>
      <c r="F379" s="194"/>
      <c r="G379" s="194"/>
      <c r="H379" s="194"/>
    </row>
    <row r="380" spans="1:8" ht="21.75" customHeight="1">
      <c r="A380" s="4" t="s">
        <v>317</v>
      </c>
      <c r="B380" s="191" t="s">
        <v>307</v>
      </c>
      <c r="C380" s="191"/>
      <c r="D380" s="5">
        <v>0</v>
      </c>
      <c r="E380" s="5">
        <v>5</v>
      </c>
      <c r="F380" s="6">
        <v>5</v>
      </c>
      <c r="G380" s="7">
        <v>1</v>
      </c>
      <c r="H380" s="12" t="s">
        <v>794</v>
      </c>
    </row>
    <row r="381" spans="1:8" ht="15" customHeight="1">
      <c r="A381" s="195" t="s">
        <v>1129</v>
      </c>
      <c r="B381" s="195"/>
      <c r="C381" s="195"/>
      <c r="D381" s="5">
        <v>0</v>
      </c>
      <c r="E381" s="5">
        <v>5</v>
      </c>
      <c r="F381" s="6">
        <v>5</v>
      </c>
      <c r="G381" s="7">
        <v>1</v>
      </c>
      <c r="H381" s="13" t="s">
        <v>317</v>
      </c>
    </row>
    <row r="382" spans="1:8" ht="15" customHeight="1">
      <c r="A382" s="194" t="s">
        <v>1130</v>
      </c>
      <c r="B382" s="194"/>
      <c r="C382" s="194"/>
      <c r="D382" s="194"/>
      <c r="E382" s="194"/>
      <c r="F382" s="194"/>
      <c r="G382" s="194"/>
      <c r="H382" s="194"/>
    </row>
    <row r="383" spans="1:8" ht="19.5" customHeight="1">
      <c r="A383" s="4" t="s">
        <v>317</v>
      </c>
      <c r="B383" s="191" t="s">
        <v>46</v>
      </c>
      <c r="C383" s="191"/>
      <c r="D383" s="5">
        <v>0</v>
      </c>
      <c r="E383" s="5">
        <v>40</v>
      </c>
      <c r="F383" s="6">
        <v>40</v>
      </c>
      <c r="G383" s="7">
        <v>1</v>
      </c>
      <c r="H383" s="12" t="s">
        <v>795</v>
      </c>
    </row>
    <row r="384" spans="1:8" ht="21.75" customHeight="1">
      <c r="A384" s="4" t="s">
        <v>317</v>
      </c>
      <c r="B384" s="191" t="s">
        <v>47</v>
      </c>
      <c r="C384" s="191"/>
      <c r="D384" s="5">
        <v>0</v>
      </c>
      <c r="E384" s="5">
        <v>25</v>
      </c>
      <c r="F384" s="6">
        <v>25</v>
      </c>
      <c r="G384" s="7">
        <v>1</v>
      </c>
      <c r="H384" s="12" t="s">
        <v>796</v>
      </c>
    </row>
    <row r="385" spans="1:8" ht="15" customHeight="1">
      <c r="A385" s="195" t="s">
        <v>1131</v>
      </c>
      <c r="B385" s="195"/>
      <c r="C385" s="195"/>
      <c r="D385" s="5">
        <v>0</v>
      </c>
      <c r="E385" s="5">
        <v>65</v>
      </c>
      <c r="F385" s="6">
        <v>65</v>
      </c>
      <c r="G385" s="7">
        <v>1</v>
      </c>
      <c r="H385" s="13" t="s">
        <v>317</v>
      </c>
    </row>
    <row r="386" spans="1:8" ht="15" customHeight="1">
      <c r="A386" s="194" t="s">
        <v>1140</v>
      </c>
      <c r="B386" s="194"/>
      <c r="C386" s="194"/>
      <c r="D386" s="194"/>
      <c r="E386" s="194"/>
      <c r="F386" s="194"/>
      <c r="G386" s="194"/>
      <c r="H386" s="194"/>
    </row>
    <row r="387" spans="1:8" ht="15" customHeight="1">
      <c r="A387" s="4" t="s">
        <v>317</v>
      </c>
      <c r="B387" s="191" t="s">
        <v>635</v>
      </c>
      <c r="C387" s="191"/>
      <c r="D387" s="5">
        <v>0</v>
      </c>
      <c r="E387" s="5">
        <v>5</v>
      </c>
      <c r="F387" s="6">
        <v>5</v>
      </c>
      <c r="G387" s="7">
        <v>1</v>
      </c>
      <c r="H387" s="12" t="s">
        <v>797</v>
      </c>
    </row>
    <row r="388" spans="1:8" ht="15" customHeight="1">
      <c r="A388" s="195" t="s">
        <v>19</v>
      </c>
      <c r="B388" s="195"/>
      <c r="C388" s="195"/>
      <c r="D388" s="5">
        <v>0</v>
      </c>
      <c r="E388" s="5">
        <v>5</v>
      </c>
      <c r="F388" s="6">
        <v>5</v>
      </c>
      <c r="G388" s="7">
        <v>1</v>
      </c>
      <c r="H388" s="13" t="s">
        <v>317</v>
      </c>
    </row>
    <row r="389" spans="1:8" ht="15" customHeight="1">
      <c r="A389" s="194" t="s">
        <v>798</v>
      </c>
      <c r="B389" s="194"/>
      <c r="C389" s="194"/>
      <c r="D389" s="194"/>
      <c r="E389" s="194"/>
      <c r="F389" s="194"/>
      <c r="G389" s="194"/>
      <c r="H389" s="194"/>
    </row>
    <row r="390" spans="1:8" ht="21" customHeight="1">
      <c r="A390" s="4" t="s">
        <v>317</v>
      </c>
      <c r="B390" s="191" t="s">
        <v>46</v>
      </c>
      <c r="C390" s="191"/>
      <c r="D390" s="5">
        <v>0</v>
      </c>
      <c r="E390" s="5">
        <v>45</v>
      </c>
      <c r="F390" s="6">
        <v>45</v>
      </c>
      <c r="G390" s="7">
        <v>1</v>
      </c>
      <c r="H390" s="12" t="s">
        <v>799</v>
      </c>
    </row>
    <row r="391" spans="1:8" ht="15" customHeight="1">
      <c r="A391" s="195" t="s">
        <v>800</v>
      </c>
      <c r="B391" s="195"/>
      <c r="C391" s="195"/>
      <c r="D391" s="5">
        <v>0</v>
      </c>
      <c r="E391" s="5">
        <v>45</v>
      </c>
      <c r="F391" s="6">
        <v>45</v>
      </c>
      <c r="G391" s="7">
        <v>1</v>
      </c>
      <c r="H391" s="13" t="s">
        <v>317</v>
      </c>
    </row>
    <row r="392" spans="1:8" ht="15" customHeight="1">
      <c r="A392" s="194" t="s">
        <v>339</v>
      </c>
      <c r="B392" s="194"/>
      <c r="C392" s="194"/>
      <c r="D392" s="194"/>
      <c r="E392" s="194"/>
      <c r="F392" s="194"/>
      <c r="G392" s="194"/>
      <c r="H392" s="194"/>
    </row>
    <row r="393" spans="1:8" ht="45.75" customHeight="1">
      <c r="A393" s="4" t="s">
        <v>317</v>
      </c>
      <c r="B393" s="191" t="s">
        <v>635</v>
      </c>
      <c r="C393" s="191"/>
      <c r="D393" s="5">
        <v>0</v>
      </c>
      <c r="E393" s="5">
        <v>25</v>
      </c>
      <c r="F393" s="6">
        <v>25</v>
      </c>
      <c r="G393" s="7">
        <v>1</v>
      </c>
      <c r="H393" s="12" t="s">
        <v>801</v>
      </c>
    </row>
    <row r="394" spans="1:8" ht="84" customHeight="1">
      <c r="A394" s="4" t="s">
        <v>317</v>
      </c>
      <c r="B394" s="191" t="s">
        <v>307</v>
      </c>
      <c r="C394" s="191"/>
      <c r="D394" s="5">
        <v>0</v>
      </c>
      <c r="E394" s="5">
        <v>150</v>
      </c>
      <c r="F394" s="6">
        <v>150</v>
      </c>
      <c r="G394" s="7">
        <v>1</v>
      </c>
      <c r="H394" s="12" t="s">
        <v>43</v>
      </c>
    </row>
    <row r="395" spans="1:8" ht="38.25" customHeight="1">
      <c r="A395" s="4" t="s">
        <v>317</v>
      </c>
      <c r="B395" s="191" t="s">
        <v>644</v>
      </c>
      <c r="C395" s="191"/>
      <c r="D395" s="5">
        <v>0</v>
      </c>
      <c r="E395" s="5">
        <v>25</v>
      </c>
      <c r="F395" s="6">
        <v>25</v>
      </c>
      <c r="G395" s="7">
        <v>1</v>
      </c>
      <c r="H395" s="12" t="s">
        <v>48</v>
      </c>
    </row>
    <row r="396" spans="1:8" ht="38.25" customHeight="1">
      <c r="A396" s="4" t="s">
        <v>317</v>
      </c>
      <c r="B396" s="191" t="s">
        <v>49</v>
      </c>
      <c r="C396" s="191"/>
      <c r="D396" s="5">
        <v>0</v>
      </c>
      <c r="E396" s="5">
        <v>25</v>
      </c>
      <c r="F396" s="6">
        <v>25</v>
      </c>
      <c r="G396" s="7">
        <v>1</v>
      </c>
      <c r="H396" s="12" t="s">
        <v>50</v>
      </c>
    </row>
    <row r="397" spans="1:8" ht="29.25" customHeight="1">
      <c r="A397" s="4" t="s">
        <v>317</v>
      </c>
      <c r="B397" s="191" t="s">
        <v>49</v>
      </c>
      <c r="C397" s="191"/>
      <c r="D397" s="5">
        <v>0</v>
      </c>
      <c r="E397" s="5">
        <v>25</v>
      </c>
      <c r="F397" s="6">
        <v>25</v>
      </c>
      <c r="G397" s="7">
        <v>1</v>
      </c>
      <c r="H397" s="12" t="s">
        <v>51</v>
      </c>
    </row>
    <row r="398" spans="1:8" ht="40.5" customHeight="1">
      <c r="A398" s="4" t="s">
        <v>317</v>
      </c>
      <c r="B398" s="191" t="s">
        <v>49</v>
      </c>
      <c r="C398" s="191"/>
      <c r="D398" s="5">
        <v>0</v>
      </c>
      <c r="E398" s="5">
        <v>25</v>
      </c>
      <c r="F398" s="6">
        <v>25</v>
      </c>
      <c r="G398" s="7">
        <v>1</v>
      </c>
      <c r="H398" s="12" t="s">
        <v>52</v>
      </c>
    </row>
    <row r="399" spans="1:8" ht="27.75" customHeight="1">
      <c r="A399" s="4" t="s">
        <v>317</v>
      </c>
      <c r="B399" s="191" t="s">
        <v>47</v>
      </c>
      <c r="C399" s="191"/>
      <c r="D399" s="5">
        <v>0</v>
      </c>
      <c r="E399" s="5">
        <v>25</v>
      </c>
      <c r="F399" s="6">
        <v>25</v>
      </c>
      <c r="G399" s="7">
        <v>1</v>
      </c>
      <c r="H399" s="12" t="s">
        <v>53</v>
      </c>
    </row>
    <row r="400" spans="1:8" ht="15" customHeight="1">
      <c r="A400" s="195" t="s">
        <v>340</v>
      </c>
      <c r="B400" s="195"/>
      <c r="C400" s="195"/>
      <c r="D400" s="5">
        <v>0</v>
      </c>
      <c r="E400" s="5">
        <v>300</v>
      </c>
      <c r="F400" s="6">
        <v>300</v>
      </c>
      <c r="G400" s="7">
        <v>1</v>
      </c>
      <c r="H400" s="13" t="s">
        <v>317</v>
      </c>
    </row>
    <row r="401" spans="1:8" ht="24.75" customHeight="1">
      <c r="A401" s="196" t="s">
        <v>699</v>
      </c>
      <c r="B401" s="196"/>
      <c r="C401" s="196"/>
      <c r="D401" s="9">
        <v>45120</v>
      </c>
      <c r="E401" s="9">
        <v>53982</v>
      </c>
      <c r="F401" s="9">
        <v>53662</v>
      </c>
      <c r="G401" s="10">
        <v>0.99407</v>
      </c>
      <c r="H401" s="15" t="s">
        <v>317</v>
      </c>
    </row>
    <row r="402" spans="1:8" ht="15" customHeight="1">
      <c r="A402" s="193" t="s">
        <v>54</v>
      </c>
      <c r="B402" s="193"/>
      <c r="C402" s="193"/>
      <c r="D402" s="193"/>
      <c r="E402" s="193"/>
      <c r="F402" s="193"/>
      <c r="G402" s="193"/>
      <c r="H402" s="193"/>
    </row>
    <row r="403" spans="1:8" ht="15" customHeight="1">
      <c r="A403" s="194" t="s">
        <v>349</v>
      </c>
      <c r="B403" s="194"/>
      <c r="C403" s="194"/>
      <c r="D403" s="194"/>
      <c r="E403" s="194"/>
      <c r="F403" s="194"/>
      <c r="G403" s="194"/>
      <c r="H403" s="194"/>
    </row>
    <row r="404" spans="1:8" ht="26.25" customHeight="1">
      <c r="A404" s="4" t="s">
        <v>317</v>
      </c>
      <c r="B404" s="191" t="s">
        <v>47</v>
      </c>
      <c r="C404" s="191"/>
      <c r="D404" s="5">
        <v>600</v>
      </c>
      <c r="E404" s="5">
        <v>60</v>
      </c>
      <c r="F404" s="6">
        <v>0</v>
      </c>
      <c r="G404" s="7">
        <v>0</v>
      </c>
      <c r="H404" s="12" t="s">
        <v>55</v>
      </c>
    </row>
    <row r="405" spans="1:8" ht="25.5" customHeight="1">
      <c r="A405" s="4" t="s">
        <v>317</v>
      </c>
      <c r="B405" s="191" t="s">
        <v>506</v>
      </c>
      <c r="C405" s="191"/>
      <c r="D405" s="5">
        <v>0</v>
      </c>
      <c r="E405" s="5">
        <v>113</v>
      </c>
      <c r="F405" s="6">
        <v>113</v>
      </c>
      <c r="G405" s="7">
        <v>1</v>
      </c>
      <c r="H405" s="12" t="s">
        <v>56</v>
      </c>
    </row>
    <row r="406" spans="1:8" ht="24.75" customHeight="1">
      <c r="A406" s="4" t="s">
        <v>317</v>
      </c>
      <c r="B406" s="191" t="s">
        <v>47</v>
      </c>
      <c r="C406" s="191"/>
      <c r="D406" s="5">
        <v>0</v>
      </c>
      <c r="E406" s="5">
        <v>72</v>
      </c>
      <c r="F406" s="6">
        <v>72</v>
      </c>
      <c r="G406" s="7">
        <v>1</v>
      </c>
      <c r="H406" s="12" t="s">
        <v>57</v>
      </c>
    </row>
    <row r="407" spans="1:8" ht="33" customHeight="1">
      <c r="A407" s="4" t="s">
        <v>317</v>
      </c>
      <c r="B407" s="191" t="s">
        <v>58</v>
      </c>
      <c r="C407" s="191"/>
      <c r="D407" s="5">
        <v>0</v>
      </c>
      <c r="E407" s="5">
        <v>45</v>
      </c>
      <c r="F407" s="6">
        <v>45</v>
      </c>
      <c r="G407" s="7">
        <v>1</v>
      </c>
      <c r="H407" s="12" t="s">
        <v>59</v>
      </c>
    </row>
    <row r="408" spans="1:8" ht="24.75" customHeight="1">
      <c r="A408" s="4" t="s">
        <v>317</v>
      </c>
      <c r="B408" s="191" t="s">
        <v>644</v>
      </c>
      <c r="C408" s="191"/>
      <c r="D408" s="5">
        <v>0</v>
      </c>
      <c r="E408" s="5">
        <v>50</v>
      </c>
      <c r="F408" s="6">
        <v>50</v>
      </c>
      <c r="G408" s="7">
        <v>1</v>
      </c>
      <c r="H408" s="12" t="s">
        <v>60</v>
      </c>
    </row>
    <row r="409" spans="1:8" ht="23.25" customHeight="1">
      <c r="A409" s="4" t="s">
        <v>317</v>
      </c>
      <c r="B409" s="191" t="s">
        <v>47</v>
      </c>
      <c r="C409" s="191"/>
      <c r="D409" s="5">
        <v>0</v>
      </c>
      <c r="E409" s="5">
        <v>60</v>
      </c>
      <c r="F409" s="6">
        <v>60</v>
      </c>
      <c r="G409" s="7">
        <v>1</v>
      </c>
      <c r="H409" s="12" t="s">
        <v>61</v>
      </c>
    </row>
    <row r="410" spans="1:8" ht="21.75" customHeight="1">
      <c r="A410" s="4" t="s">
        <v>317</v>
      </c>
      <c r="B410" s="191" t="s">
        <v>47</v>
      </c>
      <c r="C410" s="191"/>
      <c r="D410" s="5">
        <v>0</v>
      </c>
      <c r="E410" s="5">
        <v>100</v>
      </c>
      <c r="F410" s="6">
        <v>100</v>
      </c>
      <c r="G410" s="7">
        <v>1</v>
      </c>
      <c r="H410" s="12" t="s">
        <v>62</v>
      </c>
    </row>
    <row r="411" spans="1:8" ht="15" customHeight="1">
      <c r="A411" s="195" t="s">
        <v>351</v>
      </c>
      <c r="B411" s="195"/>
      <c r="C411" s="195"/>
      <c r="D411" s="5">
        <v>600</v>
      </c>
      <c r="E411" s="5">
        <v>500</v>
      </c>
      <c r="F411" s="6">
        <v>440</v>
      </c>
      <c r="G411" s="7">
        <v>0.88</v>
      </c>
      <c r="H411" s="13" t="s">
        <v>317</v>
      </c>
    </row>
    <row r="412" spans="1:8" ht="15" customHeight="1">
      <c r="A412" s="194" t="s">
        <v>352</v>
      </c>
      <c r="B412" s="194"/>
      <c r="C412" s="194"/>
      <c r="D412" s="194"/>
      <c r="E412" s="194"/>
      <c r="F412" s="194"/>
      <c r="G412" s="194"/>
      <c r="H412" s="194"/>
    </row>
    <row r="413" spans="1:8" ht="22.5" customHeight="1">
      <c r="A413" s="4" t="s">
        <v>317</v>
      </c>
      <c r="B413" s="191" t="s">
        <v>506</v>
      </c>
      <c r="C413" s="191"/>
      <c r="D413" s="5">
        <v>0</v>
      </c>
      <c r="E413" s="5">
        <v>260</v>
      </c>
      <c r="F413" s="6">
        <v>260</v>
      </c>
      <c r="G413" s="7">
        <v>1</v>
      </c>
      <c r="H413" s="12" t="s">
        <v>63</v>
      </c>
    </row>
    <row r="414" spans="1:8" ht="38.25" customHeight="1">
      <c r="A414" s="4" t="s">
        <v>317</v>
      </c>
      <c r="B414" s="191" t="s">
        <v>47</v>
      </c>
      <c r="C414" s="191"/>
      <c r="D414" s="5">
        <v>0</v>
      </c>
      <c r="E414" s="5">
        <v>75</v>
      </c>
      <c r="F414" s="6">
        <v>75</v>
      </c>
      <c r="G414" s="7">
        <v>1</v>
      </c>
      <c r="H414" s="12" t="s">
        <v>64</v>
      </c>
    </row>
    <row r="415" spans="1:8" ht="15" customHeight="1">
      <c r="A415" s="195" t="s">
        <v>353</v>
      </c>
      <c r="B415" s="195"/>
      <c r="C415" s="195"/>
      <c r="D415" s="5">
        <v>0</v>
      </c>
      <c r="E415" s="5">
        <v>335</v>
      </c>
      <c r="F415" s="6">
        <v>335</v>
      </c>
      <c r="G415" s="7">
        <v>1</v>
      </c>
      <c r="H415" s="13" t="s">
        <v>317</v>
      </c>
    </row>
    <row r="416" spans="1:8" ht="15" customHeight="1">
      <c r="A416" s="194" t="s">
        <v>65</v>
      </c>
      <c r="B416" s="194"/>
      <c r="C416" s="194"/>
      <c r="D416" s="194"/>
      <c r="E416" s="194"/>
      <c r="F416" s="194"/>
      <c r="G416" s="194"/>
      <c r="H416" s="194"/>
    </row>
    <row r="417" spans="1:8" ht="21.75" customHeight="1">
      <c r="A417" s="4" t="s">
        <v>317</v>
      </c>
      <c r="B417" s="191" t="s">
        <v>307</v>
      </c>
      <c r="C417" s="191"/>
      <c r="D417" s="5">
        <v>0</v>
      </c>
      <c r="E417" s="5">
        <v>62.5</v>
      </c>
      <c r="F417" s="6">
        <v>62.5</v>
      </c>
      <c r="G417" s="7">
        <v>1</v>
      </c>
      <c r="H417" s="12" t="s">
        <v>66</v>
      </c>
    </row>
    <row r="418" spans="1:8" ht="24" customHeight="1">
      <c r="A418" s="4" t="s">
        <v>317</v>
      </c>
      <c r="B418" s="191" t="s">
        <v>644</v>
      </c>
      <c r="C418" s="191"/>
      <c r="D418" s="5">
        <v>0</v>
      </c>
      <c r="E418" s="5">
        <v>20</v>
      </c>
      <c r="F418" s="6">
        <v>20</v>
      </c>
      <c r="G418" s="7">
        <v>1</v>
      </c>
      <c r="H418" s="12" t="s">
        <v>67</v>
      </c>
    </row>
    <row r="419" spans="1:8" ht="15" customHeight="1">
      <c r="A419" s="195" t="s">
        <v>68</v>
      </c>
      <c r="B419" s="195"/>
      <c r="C419" s="195"/>
      <c r="D419" s="5">
        <v>0</v>
      </c>
      <c r="E419" s="5">
        <v>82.5</v>
      </c>
      <c r="F419" s="6">
        <v>82.5</v>
      </c>
      <c r="G419" s="7">
        <v>1</v>
      </c>
      <c r="H419" s="13" t="s">
        <v>317</v>
      </c>
    </row>
    <row r="420" spans="1:8" ht="15" customHeight="1">
      <c r="A420" s="194" t="s">
        <v>69</v>
      </c>
      <c r="B420" s="194"/>
      <c r="C420" s="194"/>
      <c r="D420" s="194"/>
      <c r="E420" s="194"/>
      <c r="F420" s="194"/>
      <c r="G420" s="194"/>
      <c r="H420" s="194"/>
    </row>
    <row r="421" spans="1:8" ht="21.75" customHeight="1">
      <c r="A421" s="4" t="s">
        <v>317</v>
      </c>
      <c r="B421" s="191" t="s">
        <v>307</v>
      </c>
      <c r="C421" s="191"/>
      <c r="D421" s="5">
        <v>0</v>
      </c>
      <c r="E421" s="5">
        <v>30</v>
      </c>
      <c r="F421" s="6">
        <v>30</v>
      </c>
      <c r="G421" s="7">
        <v>1</v>
      </c>
      <c r="H421" s="12" t="s">
        <v>70</v>
      </c>
    </row>
    <row r="422" spans="1:8" ht="23.25" customHeight="1">
      <c r="A422" s="4" t="s">
        <v>317</v>
      </c>
      <c r="B422" s="191" t="s">
        <v>307</v>
      </c>
      <c r="C422" s="191"/>
      <c r="D422" s="5">
        <v>0</v>
      </c>
      <c r="E422" s="5">
        <v>15</v>
      </c>
      <c r="F422" s="6">
        <v>15</v>
      </c>
      <c r="G422" s="7">
        <v>1</v>
      </c>
      <c r="H422" s="12" t="s">
        <v>71</v>
      </c>
    </row>
    <row r="423" spans="1:8" ht="15" customHeight="1">
      <c r="A423" s="195" t="s">
        <v>72</v>
      </c>
      <c r="B423" s="195"/>
      <c r="C423" s="195"/>
      <c r="D423" s="5">
        <v>0</v>
      </c>
      <c r="E423" s="5">
        <v>45</v>
      </c>
      <c r="F423" s="6">
        <v>45</v>
      </c>
      <c r="G423" s="7">
        <v>1</v>
      </c>
      <c r="H423" s="13" t="s">
        <v>317</v>
      </c>
    </row>
    <row r="424" spans="1:8" ht="15" customHeight="1">
      <c r="A424" s="194" t="s">
        <v>73</v>
      </c>
      <c r="B424" s="194"/>
      <c r="C424" s="194"/>
      <c r="D424" s="194"/>
      <c r="E424" s="194"/>
      <c r="F424" s="194"/>
      <c r="G424" s="194"/>
      <c r="H424" s="194"/>
    </row>
    <row r="425" spans="1:8" ht="22.5" customHeight="1">
      <c r="A425" s="4" t="s">
        <v>317</v>
      </c>
      <c r="B425" s="191" t="s">
        <v>307</v>
      </c>
      <c r="C425" s="191"/>
      <c r="D425" s="5">
        <v>0</v>
      </c>
      <c r="E425" s="5">
        <v>10</v>
      </c>
      <c r="F425" s="6">
        <v>10</v>
      </c>
      <c r="G425" s="7">
        <v>1</v>
      </c>
      <c r="H425" s="12" t="s">
        <v>74</v>
      </c>
    </row>
    <row r="426" spans="1:8" ht="23.25" customHeight="1">
      <c r="A426" s="4" t="s">
        <v>317</v>
      </c>
      <c r="B426" s="191" t="s">
        <v>307</v>
      </c>
      <c r="C426" s="191"/>
      <c r="D426" s="5">
        <v>0</v>
      </c>
      <c r="E426" s="5">
        <v>20</v>
      </c>
      <c r="F426" s="6">
        <v>20</v>
      </c>
      <c r="G426" s="7">
        <v>1</v>
      </c>
      <c r="H426" s="12" t="s">
        <v>75</v>
      </c>
    </row>
    <row r="427" spans="1:8" ht="15" customHeight="1">
      <c r="A427" s="195" t="s">
        <v>76</v>
      </c>
      <c r="B427" s="195"/>
      <c r="C427" s="195"/>
      <c r="D427" s="5">
        <v>0</v>
      </c>
      <c r="E427" s="5">
        <v>30</v>
      </c>
      <c r="F427" s="6">
        <v>30</v>
      </c>
      <c r="G427" s="7">
        <v>1</v>
      </c>
      <c r="H427" s="13" t="s">
        <v>317</v>
      </c>
    </row>
    <row r="428" spans="1:8" ht="15" customHeight="1">
      <c r="A428" s="194" t="s">
        <v>77</v>
      </c>
      <c r="B428" s="194"/>
      <c r="C428" s="194"/>
      <c r="D428" s="194"/>
      <c r="E428" s="194"/>
      <c r="F428" s="194"/>
      <c r="G428" s="194"/>
      <c r="H428" s="194"/>
    </row>
    <row r="429" spans="1:8" ht="21" customHeight="1">
      <c r="A429" s="4" t="s">
        <v>317</v>
      </c>
      <c r="B429" s="191" t="s">
        <v>307</v>
      </c>
      <c r="C429" s="191"/>
      <c r="D429" s="5">
        <v>0</v>
      </c>
      <c r="E429" s="5">
        <v>10</v>
      </c>
      <c r="F429" s="6">
        <v>10</v>
      </c>
      <c r="G429" s="7">
        <v>1</v>
      </c>
      <c r="H429" s="12" t="s">
        <v>78</v>
      </c>
    </row>
    <row r="430" spans="1:8" ht="15" customHeight="1">
      <c r="A430" s="195" t="s">
        <v>79</v>
      </c>
      <c r="B430" s="195"/>
      <c r="C430" s="195"/>
      <c r="D430" s="5">
        <v>0</v>
      </c>
      <c r="E430" s="5">
        <v>10</v>
      </c>
      <c r="F430" s="6">
        <v>10</v>
      </c>
      <c r="G430" s="7">
        <v>1</v>
      </c>
      <c r="H430" s="13" t="s">
        <v>317</v>
      </c>
    </row>
    <row r="431" spans="1:8" ht="15" customHeight="1">
      <c r="A431" s="194" t="s">
        <v>841</v>
      </c>
      <c r="B431" s="194"/>
      <c r="C431" s="194"/>
      <c r="D431" s="194"/>
      <c r="E431" s="194"/>
      <c r="F431" s="194"/>
      <c r="G431" s="194"/>
      <c r="H431" s="194"/>
    </row>
    <row r="432" spans="1:8" ht="21.75" customHeight="1">
      <c r="A432" s="4" t="s">
        <v>317</v>
      </c>
      <c r="B432" s="191" t="s">
        <v>642</v>
      </c>
      <c r="C432" s="191"/>
      <c r="D432" s="5">
        <v>500</v>
      </c>
      <c r="E432" s="5">
        <v>500</v>
      </c>
      <c r="F432" s="6">
        <v>500</v>
      </c>
      <c r="G432" s="7">
        <v>1</v>
      </c>
      <c r="H432" s="12" t="s">
        <v>80</v>
      </c>
    </row>
    <row r="433" spans="1:8" ht="15" customHeight="1">
      <c r="A433" s="195" t="s">
        <v>842</v>
      </c>
      <c r="B433" s="195"/>
      <c r="C433" s="195"/>
      <c r="D433" s="5">
        <v>500</v>
      </c>
      <c r="E433" s="5">
        <v>500</v>
      </c>
      <c r="F433" s="6">
        <v>500</v>
      </c>
      <c r="G433" s="7">
        <v>1</v>
      </c>
      <c r="H433" s="13" t="s">
        <v>317</v>
      </c>
    </row>
    <row r="434" spans="1:8" ht="15" customHeight="1">
      <c r="A434" s="194" t="s">
        <v>354</v>
      </c>
      <c r="B434" s="194"/>
      <c r="C434" s="194"/>
      <c r="D434" s="194"/>
      <c r="E434" s="194"/>
      <c r="F434" s="194"/>
      <c r="G434" s="194"/>
      <c r="H434" s="194"/>
    </row>
    <row r="435" spans="1:8" ht="15" customHeight="1">
      <c r="A435" s="4" t="s">
        <v>317</v>
      </c>
      <c r="B435" s="191" t="s">
        <v>635</v>
      </c>
      <c r="C435" s="191"/>
      <c r="D435" s="5">
        <v>0</v>
      </c>
      <c r="E435" s="5">
        <v>15</v>
      </c>
      <c r="F435" s="6">
        <v>15</v>
      </c>
      <c r="G435" s="7">
        <v>1</v>
      </c>
      <c r="H435" s="12" t="s">
        <v>81</v>
      </c>
    </row>
    <row r="436" spans="1:8" ht="15" customHeight="1">
      <c r="A436" s="4" t="s">
        <v>317</v>
      </c>
      <c r="B436" s="191" t="s">
        <v>635</v>
      </c>
      <c r="C436" s="191"/>
      <c r="D436" s="5">
        <v>0</v>
      </c>
      <c r="E436" s="5">
        <v>70</v>
      </c>
      <c r="F436" s="6">
        <v>70</v>
      </c>
      <c r="G436" s="7">
        <v>1</v>
      </c>
      <c r="H436" s="12" t="s">
        <v>82</v>
      </c>
    </row>
    <row r="437" spans="1:8" ht="15" customHeight="1">
      <c r="A437" s="4" t="s">
        <v>317</v>
      </c>
      <c r="B437" s="191" t="s">
        <v>635</v>
      </c>
      <c r="C437" s="191"/>
      <c r="D437" s="5">
        <v>0</v>
      </c>
      <c r="E437" s="5">
        <v>10</v>
      </c>
      <c r="F437" s="6">
        <v>10</v>
      </c>
      <c r="G437" s="7">
        <v>1</v>
      </c>
      <c r="H437" s="12" t="s">
        <v>83</v>
      </c>
    </row>
    <row r="438" spans="1:8" ht="15" customHeight="1">
      <c r="A438" s="4" t="s">
        <v>317</v>
      </c>
      <c r="B438" s="191" t="s">
        <v>635</v>
      </c>
      <c r="C438" s="191"/>
      <c r="D438" s="5">
        <v>0</v>
      </c>
      <c r="E438" s="5">
        <v>10</v>
      </c>
      <c r="F438" s="6">
        <v>10</v>
      </c>
      <c r="G438" s="7">
        <v>1</v>
      </c>
      <c r="H438" s="12" t="s">
        <v>84</v>
      </c>
    </row>
    <row r="439" spans="1:8" ht="24" customHeight="1">
      <c r="A439" s="4" t="s">
        <v>317</v>
      </c>
      <c r="B439" s="191" t="s">
        <v>635</v>
      </c>
      <c r="C439" s="191"/>
      <c r="D439" s="5">
        <v>0</v>
      </c>
      <c r="E439" s="5">
        <v>10</v>
      </c>
      <c r="F439" s="6">
        <v>10</v>
      </c>
      <c r="G439" s="7">
        <v>1</v>
      </c>
      <c r="H439" s="12" t="s">
        <v>85</v>
      </c>
    </row>
    <row r="440" spans="1:8" ht="15" customHeight="1">
      <c r="A440" s="4" t="s">
        <v>317</v>
      </c>
      <c r="B440" s="191" t="s">
        <v>635</v>
      </c>
      <c r="C440" s="191"/>
      <c r="D440" s="5">
        <v>0</v>
      </c>
      <c r="E440" s="5">
        <v>30</v>
      </c>
      <c r="F440" s="6">
        <v>30</v>
      </c>
      <c r="G440" s="7">
        <v>1</v>
      </c>
      <c r="H440" s="12" t="s">
        <v>549</v>
      </c>
    </row>
    <row r="441" spans="1:8" ht="21.75" customHeight="1">
      <c r="A441" s="4" t="s">
        <v>317</v>
      </c>
      <c r="B441" s="191" t="s">
        <v>635</v>
      </c>
      <c r="C441" s="191"/>
      <c r="D441" s="5">
        <v>0</v>
      </c>
      <c r="E441" s="5">
        <v>5</v>
      </c>
      <c r="F441" s="6">
        <v>5</v>
      </c>
      <c r="G441" s="7">
        <v>1</v>
      </c>
      <c r="H441" s="12" t="s">
        <v>310</v>
      </c>
    </row>
    <row r="442" spans="1:8" ht="22.5" customHeight="1">
      <c r="A442" s="4" t="s">
        <v>317</v>
      </c>
      <c r="B442" s="191" t="s">
        <v>46</v>
      </c>
      <c r="C442" s="191"/>
      <c r="D442" s="5">
        <v>0</v>
      </c>
      <c r="E442" s="5">
        <v>5</v>
      </c>
      <c r="F442" s="6">
        <v>5</v>
      </c>
      <c r="G442" s="7">
        <v>1</v>
      </c>
      <c r="H442" s="12" t="s">
        <v>86</v>
      </c>
    </row>
    <row r="443" spans="1:8" ht="15" customHeight="1">
      <c r="A443" s="4" t="s">
        <v>317</v>
      </c>
      <c r="B443" s="191" t="s">
        <v>635</v>
      </c>
      <c r="C443" s="191"/>
      <c r="D443" s="5">
        <v>0</v>
      </c>
      <c r="E443" s="5">
        <v>5</v>
      </c>
      <c r="F443" s="6">
        <v>5</v>
      </c>
      <c r="G443" s="7">
        <v>1</v>
      </c>
      <c r="H443" s="12" t="s">
        <v>87</v>
      </c>
    </row>
    <row r="444" spans="1:8" ht="25.5" customHeight="1">
      <c r="A444" s="4" t="s">
        <v>317</v>
      </c>
      <c r="B444" s="191" t="s">
        <v>642</v>
      </c>
      <c r="C444" s="191"/>
      <c r="D444" s="5">
        <v>0</v>
      </c>
      <c r="E444" s="5">
        <v>10</v>
      </c>
      <c r="F444" s="6">
        <v>10</v>
      </c>
      <c r="G444" s="7">
        <v>1</v>
      </c>
      <c r="H444" s="12" t="s">
        <v>88</v>
      </c>
    </row>
    <row r="445" spans="1:8" ht="24" customHeight="1">
      <c r="A445" s="4" t="s">
        <v>317</v>
      </c>
      <c r="B445" s="191" t="s">
        <v>46</v>
      </c>
      <c r="C445" s="191"/>
      <c r="D445" s="5">
        <v>0</v>
      </c>
      <c r="E445" s="5">
        <v>25</v>
      </c>
      <c r="F445" s="6">
        <v>25</v>
      </c>
      <c r="G445" s="7">
        <v>1</v>
      </c>
      <c r="H445" s="12" t="s">
        <v>89</v>
      </c>
    </row>
    <row r="446" spans="1:8" ht="15" customHeight="1">
      <c r="A446" s="4" t="s">
        <v>317</v>
      </c>
      <c r="B446" s="191" t="s">
        <v>635</v>
      </c>
      <c r="C446" s="191"/>
      <c r="D446" s="5">
        <v>0</v>
      </c>
      <c r="E446" s="5">
        <v>10</v>
      </c>
      <c r="F446" s="6">
        <v>10</v>
      </c>
      <c r="G446" s="7">
        <v>1</v>
      </c>
      <c r="H446" s="12" t="s">
        <v>90</v>
      </c>
    </row>
    <row r="447" spans="1:8" ht="15" customHeight="1">
      <c r="A447" s="4" t="s">
        <v>317</v>
      </c>
      <c r="B447" s="191" t="s">
        <v>635</v>
      </c>
      <c r="C447" s="191"/>
      <c r="D447" s="5">
        <v>0</v>
      </c>
      <c r="E447" s="5">
        <v>8</v>
      </c>
      <c r="F447" s="6">
        <v>8</v>
      </c>
      <c r="G447" s="7">
        <v>1</v>
      </c>
      <c r="H447" s="12" t="s">
        <v>91</v>
      </c>
    </row>
    <row r="448" spans="1:8" ht="15" customHeight="1">
      <c r="A448" s="4" t="s">
        <v>317</v>
      </c>
      <c r="B448" s="191" t="s">
        <v>635</v>
      </c>
      <c r="C448" s="191"/>
      <c r="D448" s="5">
        <v>0</v>
      </c>
      <c r="E448" s="5">
        <v>10</v>
      </c>
      <c r="F448" s="6">
        <v>10</v>
      </c>
      <c r="G448" s="7">
        <v>1</v>
      </c>
      <c r="H448" s="12" t="s">
        <v>92</v>
      </c>
    </row>
    <row r="449" spans="1:8" ht="15" customHeight="1">
      <c r="A449" s="195" t="s">
        <v>355</v>
      </c>
      <c r="B449" s="195"/>
      <c r="C449" s="195"/>
      <c r="D449" s="5">
        <v>0</v>
      </c>
      <c r="E449" s="5">
        <v>223</v>
      </c>
      <c r="F449" s="6">
        <v>223</v>
      </c>
      <c r="G449" s="7">
        <v>1</v>
      </c>
      <c r="H449" s="13" t="s">
        <v>317</v>
      </c>
    </row>
    <row r="450" spans="1:8" ht="15" customHeight="1">
      <c r="A450" s="194" t="s">
        <v>334</v>
      </c>
      <c r="B450" s="194"/>
      <c r="C450" s="194"/>
      <c r="D450" s="194"/>
      <c r="E450" s="194"/>
      <c r="F450" s="194"/>
      <c r="G450" s="194"/>
      <c r="H450" s="194"/>
    </row>
    <row r="451" spans="1:8" ht="23.25" customHeight="1">
      <c r="A451" s="4" t="s">
        <v>317</v>
      </c>
      <c r="B451" s="191" t="s">
        <v>506</v>
      </c>
      <c r="C451" s="191"/>
      <c r="D451" s="5">
        <v>0</v>
      </c>
      <c r="E451" s="5">
        <v>12</v>
      </c>
      <c r="F451" s="6">
        <v>12</v>
      </c>
      <c r="G451" s="7">
        <v>1</v>
      </c>
      <c r="H451" s="12" t="s">
        <v>93</v>
      </c>
    </row>
    <row r="452" spans="1:8" ht="24" customHeight="1">
      <c r="A452" s="4" t="s">
        <v>317</v>
      </c>
      <c r="B452" s="191" t="s">
        <v>506</v>
      </c>
      <c r="C452" s="191"/>
      <c r="D452" s="5">
        <v>0</v>
      </c>
      <c r="E452" s="5">
        <v>20</v>
      </c>
      <c r="F452" s="6">
        <v>20</v>
      </c>
      <c r="G452" s="7">
        <v>1</v>
      </c>
      <c r="H452" s="12" t="s">
        <v>94</v>
      </c>
    </row>
    <row r="453" spans="1:8" ht="25.5" customHeight="1">
      <c r="A453" s="4" t="s">
        <v>317</v>
      </c>
      <c r="B453" s="191" t="s">
        <v>506</v>
      </c>
      <c r="C453" s="191"/>
      <c r="D453" s="5">
        <v>0</v>
      </c>
      <c r="E453" s="5">
        <v>5</v>
      </c>
      <c r="F453" s="6">
        <v>5</v>
      </c>
      <c r="G453" s="7">
        <v>1</v>
      </c>
      <c r="H453" s="12" t="s">
        <v>95</v>
      </c>
    </row>
    <row r="454" spans="1:8" ht="23.25" customHeight="1">
      <c r="A454" s="4" t="s">
        <v>317</v>
      </c>
      <c r="B454" s="191" t="s">
        <v>506</v>
      </c>
      <c r="C454" s="191"/>
      <c r="D454" s="5">
        <v>0</v>
      </c>
      <c r="E454" s="5">
        <v>5</v>
      </c>
      <c r="F454" s="6">
        <v>5</v>
      </c>
      <c r="G454" s="7">
        <v>1</v>
      </c>
      <c r="H454" s="12" t="s">
        <v>96</v>
      </c>
    </row>
    <row r="455" spans="1:8" ht="15" customHeight="1">
      <c r="A455" s="195" t="s">
        <v>335</v>
      </c>
      <c r="B455" s="195"/>
      <c r="C455" s="195"/>
      <c r="D455" s="5">
        <v>0</v>
      </c>
      <c r="E455" s="5">
        <v>42</v>
      </c>
      <c r="F455" s="6">
        <v>42</v>
      </c>
      <c r="G455" s="7">
        <v>1</v>
      </c>
      <c r="H455" s="13" t="s">
        <v>317</v>
      </c>
    </row>
    <row r="456" spans="1:8" ht="15" customHeight="1">
      <c r="A456" s="194" t="s">
        <v>1126</v>
      </c>
      <c r="B456" s="194"/>
      <c r="C456" s="194"/>
      <c r="D456" s="194"/>
      <c r="E456" s="194"/>
      <c r="F456" s="194"/>
      <c r="G456" s="194"/>
      <c r="H456" s="194"/>
    </row>
    <row r="457" spans="1:8" ht="24" customHeight="1">
      <c r="A457" s="4" t="s">
        <v>317</v>
      </c>
      <c r="B457" s="191" t="s">
        <v>644</v>
      </c>
      <c r="C457" s="191"/>
      <c r="D457" s="5">
        <v>400</v>
      </c>
      <c r="E457" s="5">
        <v>39</v>
      </c>
      <c r="F457" s="6">
        <v>0</v>
      </c>
      <c r="G457" s="7">
        <v>0</v>
      </c>
      <c r="H457" s="12" t="s">
        <v>97</v>
      </c>
    </row>
    <row r="458" spans="1:8" ht="22.5" customHeight="1">
      <c r="A458" s="4" t="s">
        <v>317</v>
      </c>
      <c r="B458" s="191" t="s">
        <v>635</v>
      </c>
      <c r="C458" s="191"/>
      <c r="D458" s="5">
        <v>0</v>
      </c>
      <c r="E458" s="5">
        <v>30</v>
      </c>
      <c r="F458" s="6">
        <v>30</v>
      </c>
      <c r="G458" s="7">
        <v>1</v>
      </c>
      <c r="H458" s="12" t="s">
        <v>1333</v>
      </c>
    </row>
    <row r="459" spans="1:8" ht="15" customHeight="1">
      <c r="A459" s="4" t="s">
        <v>317</v>
      </c>
      <c r="B459" s="191" t="s">
        <v>635</v>
      </c>
      <c r="C459" s="191"/>
      <c r="D459" s="5">
        <v>0</v>
      </c>
      <c r="E459" s="5">
        <v>10</v>
      </c>
      <c r="F459" s="6">
        <v>10</v>
      </c>
      <c r="G459" s="7">
        <v>1</v>
      </c>
      <c r="H459" s="12" t="s">
        <v>1334</v>
      </c>
    </row>
    <row r="460" spans="1:8" ht="15" customHeight="1">
      <c r="A460" s="4" t="s">
        <v>317</v>
      </c>
      <c r="B460" s="191" t="s">
        <v>635</v>
      </c>
      <c r="C460" s="191"/>
      <c r="D460" s="5">
        <v>0</v>
      </c>
      <c r="E460" s="5">
        <v>15</v>
      </c>
      <c r="F460" s="6">
        <v>15</v>
      </c>
      <c r="G460" s="7">
        <v>1</v>
      </c>
      <c r="H460" s="12" t="s">
        <v>1335</v>
      </c>
    </row>
    <row r="461" spans="1:8" ht="24" customHeight="1">
      <c r="A461" s="4" t="s">
        <v>317</v>
      </c>
      <c r="B461" s="191" t="s">
        <v>635</v>
      </c>
      <c r="C461" s="191"/>
      <c r="D461" s="5">
        <v>0</v>
      </c>
      <c r="E461" s="5">
        <v>10</v>
      </c>
      <c r="F461" s="6">
        <v>10</v>
      </c>
      <c r="G461" s="7">
        <v>1</v>
      </c>
      <c r="H461" s="12" t="s">
        <v>1336</v>
      </c>
    </row>
    <row r="462" spans="1:8" ht="15" customHeight="1">
      <c r="A462" s="4" t="s">
        <v>317</v>
      </c>
      <c r="B462" s="191" t="s">
        <v>635</v>
      </c>
      <c r="C462" s="191"/>
      <c r="D462" s="5">
        <v>0</v>
      </c>
      <c r="E462" s="5">
        <v>7.5</v>
      </c>
      <c r="F462" s="6">
        <v>7.5</v>
      </c>
      <c r="G462" s="7">
        <v>1</v>
      </c>
      <c r="H462" s="12" t="s">
        <v>525</v>
      </c>
    </row>
    <row r="463" spans="1:8" ht="15" customHeight="1">
      <c r="A463" s="4" t="s">
        <v>317</v>
      </c>
      <c r="B463" s="191" t="s">
        <v>635</v>
      </c>
      <c r="C463" s="191"/>
      <c r="D463" s="5">
        <v>0</v>
      </c>
      <c r="E463" s="5">
        <v>10</v>
      </c>
      <c r="F463" s="6">
        <v>10</v>
      </c>
      <c r="G463" s="7">
        <v>1</v>
      </c>
      <c r="H463" s="12" t="s">
        <v>533</v>
      </c>
    </row>
    <row r="464" spans="1:8" ht="15" customHeight="1">
      <c r="A464" s="4" t="s">
        <v>317</v>
      </c>
      <c r="B464" s="191" t="s">
        <v>635</v>
      </c>
      <c r="C464" s="191"/>
      <c r="D464" s="5">
        <v>0</v>
      </c>
      <c r="E464" s="5">
        <v>20</v>
      </c>
      <c r="F464" s="6">
        <v>20</v>
      </c>
      <c r="G464" s="7">
        <v>1</v>
      </c>
      <c r="H464" s="12" t="s">
        <v>566</v>
      </c>
    </row>
    <row r="465" spans="1:8" ht="15" customHeight="1">
      <c r="A465" s="4" t="s">
        <v>317</v>
      </c>
      <c r="B465" s="191" t="s">
        <v>635</v>
      </c>
      <c r="C465" s="191"/>
      <c r="D465" s="5">
        <v>0</v>
      </c>
      <c r="E465" s="5">
        <v>10</v>
      </c>
      <c r="F465" s="6">
        <v>10</v>
      </c>
      <c r="G465" s="7">
        <v>1</v>
      </c>
      <c r="H465" s="12" t="s">
        <v>1337</v>
      </c>
    </row>
    <row r="466" spans="1:8" ht="15" customHeight="1">
      <c r="A466" s="4" t="s">
        <v>317</v>
      </c>
      <c r="B466" s="191" t="s">
        <v>635</v>
      </c>
      <c r="C466" s="191"/>
      <c r="D466" s="5">
        <v>0</v>
      </c>
      <c r="E466" s="5">
        <v>10</v>
      </c>
      <c r="F466" s="6">
        <v>10</v>
      </c>
      <c r="G466" s="7">
        <v>1</v>
      </c>
      <c r="H466" s="12" t="s">
        <v>537</v>
      </c>
    </row>
    <row r="467" spans="1:8" ht="24.75" customHeight="1">
      <c r="A467" s="4" t="s">
        <v>317</v>
      </c>
      <c r="B467" s="191" t="s">
        <v>46</v>
      </c>
      <c r="C467" s="191"/>
      <c r="D467" s="5">
        <v>0</v>
      </c>
      <c r="E467" s="5">
        <v>10</v>
      </c>
      <c r="F467" s="6">
        <v>10</v>
      </c>
      <c r="G467" s="7">
        <v>1</v>
      </c>
      <c r="H467" s="12" t="s">
        <v>175</v>
      </c>
    </row>
    <row r="468" spans="1:8" ht="15" customHeight="1">
      <c r="A468" s="4" t="s">
        <v>317</v>
      </c>
      <c r="B468" s="191" t="s">
        <v>635</v>
      </c>
      <c r="C468" s="191"/>
      <c r="D468" s="5">
        <v>0</v>
      </c>
      <c r="E468" s="5">
        <v>15</v>
      </c>
      <c r="F468" s="6">
        <v>15</v>
      </c>
      <c r="G468" s="7">
        <v>1</v>
      </c>
      <c r="H468" s="12" t="s">
        <v>176</v>
      </c>
    </row>
    <row r="469" spans="1:8" ht="15" customHeight="1">
      <c r="A469" s="4" t="s">
        <v>317</v>
      </c>
      <c r="B469" s="191" t="s">
        <v>635</v>
      </c>
      <c r="C469" s="191"/>
      <c r="D469" s="5">
        <v>0</v>
      </c>
      <c r="E469" s="5">
        <v>5</v>
      </c>
      <c r="F469" s="6">
        <v>5</v>
      </c>
      <c r="G469" s="7">
        <v>1</v>
      </c>
      <c r="H469" s="12" t="s">
        <v>177</v>
      </c>
    </row>
    <row r="470" spans="1:8" ht="24.75" customHeight="1">
      <c r="A470" s="4" t="s">
        <v>317</v>
      </c>
      <c r="B470" s="191" t="s">
        <v>635</v>
      </c>
      <c r="C470" s="191"/>
      <c r="D470" s="5">
        <v>0</v>
      </c>
      <c r="E470" s="5">
        <v>5</v>
      </c>
      <c r="F470" s="6">
        <v>5</v>
      </c>
      <c r="G470" s="7">
        <v>1</v>
      </c>
      <c r="H470" s="12" t="s">
        <v>532</v>
      </c>
    </row>
    <row r="471" spans="1:8" ht="22.5" customHeight="1">
      <c r="A471" s="4" t="s">
        <v>317</v>
      </c>
      <c r="B471" s="191" t="s">
        <v>635</v>
      </c>
      <c r="C471" s="191"/>
      <c r="D471" s="5">
        <v>0</v>
      </c>
      <c r="E471" s="5">
        <v>5</v>
      </c>
      <c r="F471" s="6">
        <v>5</v>
      </c>
      <c r="G471" s="7">
        <v>1</v>
      </c>
      <c r="H471" s="12" t="s">
        <v>178</v>
      </c>
    </row>
    <row r="472" spans="1:8" ht="25.5" customHeight="1">
      <c r="A472" s="4" t="s">
        <v>317</v>
      </c>
      <c r="B472" s="191" t="s">
        <v>46</v>
      </c>
      <c r="C472" s="191"/>
      <c r="D472" s="5">
        <v>0</v>
      </c>
      <c r="E472" s="5">
        <v>10</v>
      </c>
      <c r="F472" s="6">
        <v>10</v>
      </c>
      <c r="G472" s="7">
        <v>1</v>
      </c>
      <c r="H472" s="12" t="s">
        <v>179</v>
      </c>
    </row>
    <row r="473" spans="1:8" ht="15" customHeight="1">
      <c r="A473" s="4" t="s">
        <v>317</v>
      </c>
      <c r="B473" s="191" t="s">
        <v>635</v>
      </c>
      <c r="C473" s="191"/>
      <c r="D473" s="5">
        <v>0</v>
      </c>
      <c r="E473" s="5">
        <v>15</v>
      </c>
      <c r="F473" s="6">
        <v>15</v>
      </c>
      <c r="G473" s="7">
        <v>1</v>
      </c>
      <c r="H473" s="12" t="s">
        <v>126</v>
      </c>
    </row>
    <row r="474" spans="1:8" ht="15" customHeight="1">
      <c r="A474" s="4" t="s">
        <v>317</v>
      </c>
      <c r="B474" s="191" t="s">
        <v>635</v>
      </c>
      <c r="C474" s="191"/>
      <c r="D474" s="5">
        <v>0</v>
      </c>
      <c r="E474" s="5">
        <v>10</v>
      </c>
      <c r="F474" s="6">
        <v>10</v>
      </c>
      <c r="G474" s="7">
        <v>1</v>
      </c>
      <c r="H474" s="12" t="s">
        <v>180</v>
      </c>
    </row>
    <row r="475" spans="1:8" ht="15" customHeight="1">
      <c r="A475" s="4" t="s">
        <v>317</v>
      </c>
      <c r="B475" s="191" t="s">
        <v>635</v>
      </c>
      <c r="C475" s="191"/>
      <c r="D475" s="5">
        <v>0</v>
      </c>
      <c r="E475" s="5">
        <v>4</v>
      </c>
      <c r="F475" s="6">
        <v>4</v>
      </c>
      <c r="G475" s="7">
        <v>1</v>
      </c>
      <c r="H475" s="12" t="s">
        <v>181</v>
      </c>
    </row>
    <row r="476" spans="1:8" ht="15" customHeight="1">
      <c r="A476" s="4" t="s">
        <v>317</v>
      </c>
      <c r="B476" s="191" t="s">
        <v>635</v>
      </c>
      <c r="C476" s="191"/>
      <c r="D476" s="5">
        <v>0</v>
      </c>
      <c r="E476" s="5">
        <v>20</v>
      </c>
      <c r="F476" s="6">
        <v>20</v>
      </c>
      <c r="G476" s="7">
        <v>1</v>
      </c>
      <c r="H476" s="12" t="s">
        <v>439</v>
      </c>
    </row>
    <row r="477" spans="1:8" ht="15" customHeight="1">
      <c r="A477" s="4" t="s">
        <v>317</v>
      </c>
      <c r="B477" s="191" t="s">
        <v>635</v>
      </c>
      <c r="C477" s="191"/>
      <c r="D477" s="5">
        <v>0</v>
      </c>
      <c r="E477" s="5">
        <v>15</v>
      </c>
      <c r="F477" s="6">
        <v>15</v>
      </c>
      <c r="G477" s="7">
        <v>1</v>
      </c>
      <c r="H477" s="12" t="s">
        <v>182</v>
      </c>
    </row>
    <row r="478" spans="1:8" ht="15" customHeight="1">
      <c r="A478" s="4" t="s">
        <v>317</v>
      </c>
      <c r="B478" s="191" t="s">
        <v>635</v>
      </c>
      <c r="C478" s="191"/>
      <c r="D478" s="5">
        <v>0</v>
      </c>
      <c r="E478" s="5">
        <v>5</v>
      </c>
      <c r="F478" s="6">
        <v>5</v>
      </c>
      <c r="G478" s="7">
        <v>1</v>
      </c>
      <c r="H478" s="12" t="s">
        <v>183</v>
      </c>
    </row>
    <row r="479" spans="1:8" ht="15" customHeight="1">
      <c r="A479" s="4" t="s">
        <v>317</v>
      </c>
      <c r="B479" s="191" t="s">
        <v>635</v>
      </c>
      <c r="C479" s="191"/>
      <c r="D479" s="5">
        <v>0</v>
      </c>
      <c r="E479" s="5">
        <v>2.5</v>
      </c>
      <c r="F479" s="6">
        <v>2.5</v>
      </c>
      <c r="G479" s="7">
        <v>1</v>
      </c>
      <c r="H479" s="12" t="s">
        <v>184</v>
      </c>
    </row>
    <row r="480" spans="1:8" ht="24" customHeight="1">
      <c r="A480" s="4" t="s">
        <v>317</v>
      </c>
      <c r="B480" s="191" t="s">
        <v>46</v>
      </c>
      <c r="C480" s="191"/>
      <c r="D480" s="5">
        <v>0</v>
      </c>
      <c r="E480" s="5">
        <v>4</v>
      </c>
      <c r="F480" s="6">
        <v>4</v>
      </c>
      <c r="G480" s="7">
        <v>1</v>
      </c>
      <c r="H480" s="12" t="s">
        <v>136</v>
      </c>
    </row>
    <row r="481" spans="1:8" ht="15" customHeight="1">
      <c r="A481" s="4" t="s">
        <v>317</v>
      </c>
      <c r="B481" s="191" t="s">
        <v>635</v>
      </c>
      <c r="C481" s="191"/>
      <c r="D481" s="5">
        <v>0</v>
      </c>
      <c r="E481" s="5">
        <v>5</v>
      </c>
      <c r="F481" s="6">
        <v>5</v>
      </c>
      <c r="G481" s="7">
        <v>1</v>
      </c>
      <c r="H481" s="12" t="s">
        <v>569</v>
      </c>
    </row>
    <row r="482" spans="1:8" ht="15" customHeight="1">
      <c r="A482" s="4" t="s">
        <v>317</v>
      </c>
      <c r="B482" s="191" t="s">
        <v>635</v>
      </c>
      <c r="C482" s="191"/>
      <c r="D482" s="5">
        <v>0</v>
      </c>
      <c r="E482" s="5">
        <v>5</v>
      </c>
      <c r="F482" s="6">
        <v>5</v>
      </c>
      <c r="G482" s="7">
        <v>1</v>
      </c>
      <c r="H482" s="12" t="s">
        <v>185</v>
      </c>
    </row>
    <row r="483" spans="1:8" ht="15" customHeight="1">
      <c r="A483" s="195" t="s">
        <v>1127</v>
      </c>
      <c r="B483" s="195"/>
      <c r="C483" s="195"/>
      <c r="D483" s="5">
        <v>400</v>
      </c>
      <c r="E483" s="5">
        <f>SUM(E457:E482)</f>
        <v>297</v>
      </c>
      <c r="F483" s="6">
        <v>258</v>
      </c>
      <c r="G483" s="7">
        <f>F483/E483</f>
        <v>0.8686868686868687</v>
      </c>
      <c r="H483" s="13" t="s">
        <v>317</v>
      </c>
    </row>
    <row r="484" spans="1:8" ht="15" customHeight="1">
      <c r="A484" s="194" t="s">
        <v>1128</v>
      </c>
      <c r="B484" s="194"/>
      <c r="C484" s="194"/>
      <c r="D484" s="194"/>
      <c r="E484" s="194"/>
      <c r="F484" s="194"/>
      <c r="G484" s="194"/>
      <c r="H484" s="194"/>
    </row>
    <row r="485" spans="1:8" ht="22.5" customHeight="1">
      <c r="A485" s="4" t="s">
        <v>317</v>
      </c>
      <c r="B485" s="191" t="s">
        <v>46</v>
      </c>
      <c r="C485" s="191"/>
      <c r="D485" s="5">
        <v>0</v>
      </c>
      <c r="E485" s="5">
        <v>7</v>
      </c>
      <c r="F485" s="6">
        <v>0</v>
      </c>
      <c r="G485" s="7">
        <v>0</v>
      </c>
      <c r="H485" s="12" t="s">
        <v>186</v>
      </c>
    </row>
    <row r="486" spans="1:8" ht="15" customHeight="1">
      <c r="A486" s="4" t="s">
        <v>317</v>
      </c>
      <c r="B486" s="191" t="s">
        <v>635</v>
      </c>
      <c r="C486" s="191"/>
      <c r="D486" s="5">
        <v>0</v>
      </c>
      <c r="E486" s="5">
        <v>15</v>
      </c>
      <c r="F486" s="6">
        <v>15</v>
      </c>
      <c r="G486" s="7">
        <v>1</v>
      </c>
      <c r="H486" s="12" t="s">
        <v>443</v>
      </c>
    </row>
    <row r="487" spans="1:8" ht="23.25" customHeight="1">
      <c r="A487" s="4" t="s">
        <v>317</v>
      </c>
      <c r="B487" s="191" t="s">
        <v>307</v>
      </c>
      <c r="C487" s="191"/>
      <c r="D487" s="5">
        <v>0</v>
      </c>
      <c r="E487" s="5">
        <v>356</v>
      </c>
      <c r="F487" s="6">
        <v>356</v>
      </c>
      <c r="G487" s="7">
        <v>1</v>
      </c>
      <c r="H487" s="12" t="s">
        <v>187</v>
      </c>
    </row>
    <row r="488" spans="1:8" ht="23.25" customHeight="1">
      <c r="A488" s="4" t="s">
        <v>317</v>
      </c>
      <c r="B488" s="191" t="s">
        <v>152</v>
      </c>
      <c r="C488" s="191"/>
      <c r="D488" s="5">
        <v>0</v>
      </c>
      <c r="E488" s="5">
        <v>25</v>
      </c>
      <c r="F488" s="6">
        <v>25</v>
      </c>
      <c r="G488" s="7">
        <v>1</v>
      </c>
      <c r="H488" s="12" t="s">
        <v>188</v>
      </c>
    </row>
    <row r="489" spans="1:8" ht="21.75" customHeight="1">
      <c r="A489" s="4" t="s">
        <v>317</v>
      </c>
      <c r="B489" s="191" t="s">
        <v>644</v>
      </c>
      <c r="C489" s="191"/>
      <c r="D489" s="5">
        <v>0</v>
      </c>
      <c r="E489" s="5">
        <v>25</v>
      </c>
      <c r="F489" s="6">
        <v>25</v>
      </c>
      <c r="G489" s="7">
        <v>1</v>
      </c>
      <c r="H489" s="12" t="s">
        <v>659</v>
      </c>
    </row>
    <row r="490" spans="1:8" ht="15" customHeight="1">
      <c r="A490" s="4" t="s">
        <v>317</v>
      </c>
      <c r="B490" s="191" t="s">
        <v>635</v>
      </c>
      <c r="C490" s="191"/>
      <c r="D490" s="5">
        <v>0</v>
      </c>
      <c r="E490" s="5">
        <v>10</v>
      </c>
      <c r="F490" s="6">
        <v>10</v>
      </c>
      <c r="G490" s="7">
        <v>1</v>
      </c>
      <c r="H490" s="12" t="s">
        <v>660</v>
      </c>
    </row>
    <row r="491" spans="1:8" ht="15" customHeight="1">
      <c r="A491" s="4" t="s">
        <v>317</v>
      </c>
      <c r="B491" s="191" t="s">
        <v>635</v>
      </c>
      <c r="C491" s="191"/>
      <c r="D491" s="5">
        <v>0</v>
      </c>
      <c r="E491" s="5">
        <v>60</v>
      </c>
      <c r="F491" s="6">
        <v>60</v>
      </c>
      <c r="G491" s="7">
        <v>1</v>
      </c>
      <c r="H491" s="12" t="s">
        <v>661</v>
      </c>
    </row>
    <row r="492" spans="1:8" ht="15" customHeight="1">
      <c r="A492" s="4" t="s">
        <v>317</v>
      </c>
      <c r="B492" s="191" t="s">
        <v>635</v>
      </c>
      <c r="C492" s="191"/>
      <c r="D492" s="5">
        <v>0</v>
      </c>
      <c r="E492" s="5">
        <v>10</v>
      </c>
      <c r="F492" s="6">
        <v>10</v>
      </c>
      <c r="G492" s="7">
        <v>1</v>
      </c>
      <c r="H492" s="12" t="s">
        <v>662</v>
      </c>
    </row>
    <row r="493" spans="1:8" ht="15" customHeight="1">
      <c r="A493" s="4" t="s">
        <v>317</v>
      </c>
      <c r="B493" s="191" t="s">
        <v>635</v>
      </c>
      <c r="C493" s="191"/>
      <c r="D493" s="5">
        <v>0</v>
      </c>
      <c r="E493" s="5">
        <v>15</v>
      </c>
      <c r="F493" s="6">
        <v>15</v>
      </c>
      <c r="G493" s="7">
        <v>1</v>
      </c>
      <c r="H493" s="12" t="s">
        <v>663</v>
      </c>
    </row>
    <row r="494" spans="1:8" ht="15" customHeight="1">
      <c r="A494" s="4" t="s">
        <v>317</v>
      </c>
      <c r="B494" s="191" t="s">
        <v>635</v>
      </c>
      <c r="C494" s="191"/>
      <c r="D494" s="5">
        <v>0</v>
      </c>
      <c r="E494" s="5">
        <v>24</v>
      </c>
      <c r="F494" s="6">
        <v>24</v>
      </c>
      <c r="G494" s="7">
        <v>1</v>
      </c>
      <c r="H494" s="12" t="s">
        <v>664</v>
      </c>
    </row>
    <row r="495" spans="1:8" ht="21.75" customHeight="1">
      <c r="A495" s="4" t="s">
        <v>317</v>
      </c>
      <c r="B495" s="191" t="s">
        <v>635</v>
      </c>
      <c r="C495" s="191"/>
      <c r="D495" s="5">
        <v>0</v>
      </c>
      <c r="E495" s="5">
        <v>23</v>
      </c>
      <c r="F495" s="6">
        <v>23</v>
      </c>
      <c r="G495" s="7">
        <v>1</v>
      </c>
      <c r="H495" s="12" t="s">
        <v>665</v>
      </c>
    </row>
    <row r="496" spans="1:8" ht="21.75" customHeight="1">
      <c r="A496" s="4" t="s">
        <v>317</v>
      </c>
      <c r="B496" s="191" t="s">
        <v>635</v>
      </c>
      <c r="C496" s="191"/>
      <c r="D496" s="5">
        <v>0</v>
      </c>
      <c r="E496" s="5">
        <v>68</v>
      </c>
      <c r="F496" s="6">
        <v>68</v>
      </c>
      <c r="G496" s="7">
        <v>1</v>
      </c>
      <c r="H496" s="12" t="s">
        <v>666</v>
      </c>
    </row>
    <row r="497" spans="1:8" ht="21.75" customHeight="1">
      <c r="A497" s="4" t="s">
        <v>317</v>
      </c>
      <c r="B497" s="191" t="s">
        <v>635</v>
      </c>
      <c r="C497" s="191"/>
      <c r="D497" s="5">
        <v>0</v>
      </c>
      <c r="E497" s="5">
        <v>61</v>
      </c>
      <c r="F497" s="6">
        <v>61</v>
      </c>
      <c r="G497" s="7">
        <v>1</v>
      </c>
      <c r="H497" s="12" t="s">
        <v>667</v>
      </c>
    </row>
    <row r="498" spans="1:8" ht="22.5" customHeight="1">
      <c r="A498" s="4" t="s">
        <v>317</v>
      </c>
      <c r="B498" s="191" t="s">
        <v>635</v>
      </c>
      <c r="C498" s="191"/>
      <c r="D498" s="5">
        <v>0</v>
      </c>
      <c r="E498" s="5">
        <v>94.5</v>
      </c>
      <c r="F498" s="6">
        <v>94.5</v>
      </c>
      <c r="G498" s="7">
        <v>1</v>
      </c>
      <c r="H498" s="12" t="s">
        <v>668</v>
      </c>
    </row>
    <row r="499" spans="1:8" ht="21" customHeight="1">
      <c r="A499" s="4" t="s">
        <v>317</v>
      </c>
      <c r="B499" s="191" t="s">
        <v>635</v>
      </c>
      <c r="C499" s="191"/>
      <c r="D499" s="5">
        <v>0</v>
      </c>
      <c r="E499" s="5">
        <v>113</v>
      </c>
      <c r="F499" s="6">
        <v>113</v>
      </c>
      <c r="G499" s="7">
        <v>1</v>
      </c>
      <c r="H499" s="12" t="s">
        <v>669</v>
      </c>
    </row>
    <row r="500" spans="1:8" ht="24" customHeight="1">
      <c r="A500" s="4" t="s">
        <v>317</v>
      </c>
      <c r="B500" s="191" t="s">
        <v>635</v>
      </c>
      <c r="C500" s="191"/>
      <c r="D500" s="5">
        <v>0</v>
      </c>
      <c r="E500" s="5">
        <v>60</v>
      </c>
      <c r="F500" s="6">
        <v>60</v>
      </c>
      <c r="G500" s="7">
        <v>1</v>
      </c>
      <c r="H500" s="12" t="s">
        <v>670</v>
      </c>
    </row>
    <row r="501" spans="1:8" ht="22.5" customHeight="1">
      <c r="A501" s="4" t="s">
        <v>317</v>
      </c>
      <c r="B501" s="191" t="s">
        <v>635</v>
      </c>
      <c r="C501" s="191"/>
      <c r="D501" s="5">
        <v>0</v>
      </c>
      <c r="E501" s="5">
        <v>54</v>
      </c>
      <c r="F501" s="6">
        <v>54</v>
      </c>
      <c r="G501" s="7">
        <v>1</v>
      </c>
      <c r="H501" s="12" t="s">
        <v>671</v>
      </c>
    </row>
    <row r="502" spans="1:8" ht="21.75" customHeight="1">
      <c r="A502" s="4" t="s">
        <v>317</v>
      </c>
      <c r="B502" s="191" t="s">
        <v>635</v>
      </c>
      <c r="C502" s="191"/>
      <c r="D502" s="5">
        <v>0</v>
      </c>
      <c r="E502" s="5">
        <v>12</v>
      </c>
      <c r="F502" s="6">
        <v>12</v>
      </c>
      <c r="G502" s="7">
        <v>1</v>
      </c>
      <c r="H502" s="12" t="s">
        <v>672</v>
      </c>
    </row>
    <row r="503" spans="1:8" ht="15" customHeight="1">
      <c r="A503" s="4" t="s">
        <v>317</v>
      </c>
      <c r="B503" s="191" t="s">
        <v>635</v>
      </c>
      <c r="C503" s="191"/>
      <c r="D503" s="5">
        <v>0</v>
      </c>
      <c r="E503" s="5">
        <v>15</v>
      </c>
      <c r="F503" s="6">
        <v>15</v>
      </c>
      <c r="G503" s="7">
        <v>1</v>
      </c>
      <c r="H503" s="12" t="s">
        <v>673</v>
      </c>
    </row>
    <row r="504" spans="1:8" ht="15" customHeight="1">
      <c r="A504" s="4" t="s">
        <v>317</v>
      </c>
      <c r="B504" s="191" t="s">
        <v>635</v>
      </c>
      <c r="C504" s="191"/>
      <c r="D504" s="5">
        <v>0</v>
      </c>
      <c r="E504" s="5">
        <v>24</v>
      </c>
      <c r="F504" s="6">
        <v>24</v>
      </c>
      <c r="G504" s="7">
        <v>1</v>
      </c>
      <c r="H504" s="12" t="s">
        <v>674</v>
      </c>
    </row>
    <row r="505" spans="1:8" ht="15" customHeight="1">
      <c r="A505" s="4" t="s">
        <v>317</v>
      </c>
      <c r="B505" s="191" t="s">
        <v>635</v>
      </c>
      <c r="C505" s="191"/>
      <c r="D505" s="5">
        <v>0</v>
      </c>
      <c r="E505" s="5">
        <v>20</v>
      </c>
      <c r="F505" s="6">
        <v>20</v>
      </c>
      <c r="G505" s="7">
        <v>1</v>
      </c>
      <c r="H505" s="12" t="s">
        <v>675</v>
      </c>
    </row>
    <row r="506" spans="1:8" ht="21.75" customHeight="1">
      <c r="A506" s="4" t="s">
        <v>317</v>
      </c>
      <c r="B506" s="191" t="s">
        <v>644</v>
      </c>
      <c r="C506" s="191"/>
      <c r="D506" s="5">
        <v>2240</v>
      </c>
      <c r="E506" s="5">
        <v>0</v>
      </c>
      <c r="F506" s="6">
        <v>0</v>
      </c>
      <c r="G506" s="7">
        <v>0</v>
      </c>
      <c r="H506" s="12" t="s">
        <v>676</v>
      </c>
    </row>
    <row r="507" spans="1:8" ht="15" customHeight="1">
      <c r="A507" s="4" t="s">
        <v>317</v>
      </c>
      <c r="B507" s="191" t="s">
        <v>635</v>
      </c>
      <c r="C507" s="191"/>
      <c r="D507" s="5">
        <v>0</v>
      </c>
      <c r="E507" s="5">
        <v>10</v>
      </c>
      <c r="F507" s="6">
        <v>10</v>
      </c>
      <c r="G507" s="7">
        <v>1</v>
      </c>
      <c r="H507" s="12" t="s">
        <v>677</v>
      </c>
    </row>
    <row r="508" spans="1:8" ht="15" customHeight="1">
      <c r="A508" s="4" t="s">
        <v>317</v>
      </c>
      <c r="B508" s="191" t="s">
        <v>635</v>
      </c>
      <c r="C508" s="191"/>
      <c r="D508" s="5">
        <v>0</v>
      </c>
      <c r="E508" s="5">
        <v>10</v>
      </c>
      <c r="F508" s="6">
        <v>10</v>
      </c>
      <c r="G508" s="7">
        <v>1</v>
      </c>
      <c r="H508" s="12" t="s">
        <v>678</v>
      </c>
    </row>
    <row r="509" spans="1:8" ht="22.5" customHeight="1">
      <c r="A509" s="4" t="s">
        <v>317</v>
      </c>
      <c r="B509" s="191" t="s">
        <v>635</v>
      </c>
      <c r="C509" s="191"/>
      <c r="D509" s="5">
        <v>0</v>
      </c>
      <c r="E509" s="5">
        <v>2.5</v>
      </c>
      <c r="F509" s="6">
        <v>2.5</v>
      </c>
      <c r="G509" s="7">
        <v>1</v>
      </c>
      <c r="H509" s="12" t="s">
        <v>679</v>
      </c>
    </row>
    <row r="510" spans="1:8" ht="22.5" customHeight="1">
      <c r="A510" s="4" t="s">
        <v>317</v>
      </c>
      <c r="B510" s="191" t="s">
        <v>46</v>
      </c>
      <c r="C510" s="191"/>
      <c r="D510" s="5">
        <v>0</v>
      </c>
      <c r="E510" s="5">
        <v>7</v>
      </c>
      <c r="F510" s="6">
        <v>7</v>
      </c>
      <c r="G510" s="7">
        <v>1</v>
      </c>
      <c r="H510" s="12" t="s">
        <v>680</v>
      </c>
    </row>
    <row r="511" spans="1:8" ht="15" customHeight="1">
      <c r="A511" s="4" t="s">
        <v>317</v>
      </c>
      <c r="B511" s="191" t="s">
        <v>635</v>
      </c>
      <c r="C511" s="191"/>
      <c r="D511" s="5">
        <v>0</v>
      </c>
      <c r="E511" s="5">
        <v>5</v>
      </c>
      <c r="F511" s="6">
        <v>5</v>
      </c>
      <c r="G511" s="7">
        <v>1</v>
      </c>
      <c r="H511" s="12" t="s">
        <v>681</v>
      </c>
    </row>
    <row r="512" spans="1:8" ht="15" customHeight="1">
      <c r="A512" s="195" t="s">
        <v>1129</v>
      </c>
      <c r="B512" s="195"/>
      <c r="C512" s="195"/>
      <c r="D512" s="5">
        <v>2240</v>
      </c>
      <c r="E512" s="5">
        <v>1126</v>
      </c>
      <c r="F512" s="6">
        <v>1119</v>
      </c>
      <c r="G512" s="7">
        <v>0.99378</v>
      </c>
      <c r="H512" s="13" t="s">
        <v>317</v>
      </c>
    </row>
    <row r="513" spans="1:8" ht="15" customHeight="1">
      <c r="A513" s="194" t="s">
        <v>1130</v>
      </c>
      <c r="B513" s="194"/>
      <c r="C513" s="194"/>
      <c r="D513" s="194"/>
      <c r="E513" s="194"/>
      <c r="F513" s="194"/>
      <c r="G513" s="194"/>
      <c r="H513" s="194"/>
    </row>
    <row r="514" spans="1:8" ht="23.25" customHeight="1">
      <c r="A514" s="4" t="s">
        <v>317</v>
      </c>
      <c r="B514" s="191" t="s">
        <v>635</v>
      </c>
      <c r="C514" s="191"/>
      <c r="D514" s="5">
        <v>0</v>
      </c>
      <c r="E514" s="5">
        <v>5</v>
      </c>
      <c r="F514" s="6">
        <v>5</v>
      </c>
      <c r="G514" s="7">
        <v>1</v>
      </c>
      <c r="H514" s="12" t="s">
        <v>682</v>
      </c>
    </row>
    <row r="515" spans="1:8" ht="21.75" customHeight="1">
      <c r="A515" s="4" t="s">
        <v>317</v>
      </c>
      <c r="B515" s="191" t="s">
        <v>46</v>
      </c>
      <c r="C515" s="191"/>
      <c r="D515" s="5">
        <v>0</v>
      </c>
      <c r="E515" s="5">
        <v>20</v>
      </c>
      <c r="F515" s="6">
        <v>20</v>
      </c>
      <c r="G515" s="7">
        <v>1</v>
      </c>
      <c r="H515" s="12" t="s">
        <v>683</v>
      </c>
    </row>
    <row r="516" spans="1:8" ht="15" customHeight="1">
      <c r="A516" s="4" t="s">
        <v>317</v>
      </c>
      <c r="B516" s="191" t="s">
        <v>635</v>
      </c>
      <c r="C516" s="191"/>
      <c r="D516" s="5">
        <v>0</v>
      </c>
      <c r="E516" s="5">
        <v>20</v>
      </c>
      <c r="F516" s="6">
        <v>20</v>
      </c>
      <c r="G516" s="7">
        <v>1</v>
      </c>
      <c r="H516" s="12" t="s">
        <v>684</v>
      </c>
    </row>
    <row r="517" spans="1:8" ht="15" customHeight="1">
      <c r="A517" s="4" t="s">
        <v>317</v>
      </c>
      <c r="B517" s="191" t="s">
        <v>635</v>
      </c>
      <c r="C517" s="191"/>
      <c r="D517" s="5">
        <v>0</v>
      </c>
      <c r="E517" s="5">
        <v>20</v>
      </c>
      <c r="F517" s="6">
        <v>20</v>
      </c>
      <c r="G517" s="7">
        <v>1</v>
      </c>
      <c r="H517" s="12" t="s">
        <v>294</v>
      </c>
    </row>
    <row r="518" spans="1:8" ht="20.25" customHeight="1">
      <c r="A518" s="4" t="s">
        <v>317</v>
      </c>
      <c r="B518" s="191" t="s">
        <v>635</v>
      </c>
      <c r="C518" s="191"/>
      <c r="D518" s="5">
        <v>0</v>
      </c>
      <c r="E518" s="5">
        <v>15</v>
      </c>
      <c r="F518" s="6">
        <v>15</v>
      </c>
      <c r="G518" s="7">
        <v>1</v>
      </c>
      <c r="H518" s="12" t="s">
        <v>685</v>
      </c>
    </row>
    <row r="519" spans="1:8" ht="21" customHeight="1">
      <c r="A519" s="4" t="s">
        <v>317</v>
      </c>
      <c r="B519" s="191" t="s">
        <v>635</v>
      </c>
      <c r="C519" s="191"/>
      <c r="D519" s="5">
        <v>0</v>
      </c>
      <c r="E519" s="5">
        <v>10</v>
      </c>
      <c r="F519" s="6">
        <v>10</v>
      </c>
      <c r="G519" s="7">
        <v>1</v>
      </c>
      <c r="H519" s="12" t="s">
        <v>686</v>
      </c>
    </row>
    <row r="520" spans="1:8" ht="23.25" customHeight="1">
      <c r="A520" s="4" t="s">
        <v>317</v>
      </c>
      <c r="B520" s="191" t="s">
        <v>635</v>
      </c>
      <c r="C520" s="191"/>
      <c r="D520" s="5">
        <v>0</v>
      </c>
      <c r="E520" s="5">
        <v>20</v>
      </c>
      <c r="F520" s="6">
        <v>20</v>
      </c>
      <c r="G520" s="7">
        <v>1</v>
      </c>
      <c r="H520" s="12" t="s">
        <v>687</v>
      </c>
    </row>
    <row r="521" spans="1:8" ht="21.75" customHeight="1">
      <c r="A521" s="4" t="s">
        <v>317</v>
      </c>
      <c r="B521" s="191" t="s">
        <v>635</v>
      </c>
      <c r="C521" s="191"/>
      <c r="D521" s="5">
        <v>0</v>
      </c>
      <c r="E521" s="5">
        <v>5</v>
      </c>
      <c r="F521" s="6">
        <v>5</v>
      </c>
      <c r="G521" s="7">
        <v>1</v>
      </c>
      <c r="H521" s="12" t="s">
        <v>688</v>
      </c>
    </row>
    <row r="522" spans="1:8" ht="15" customHeight="1">
      <c r="A522" s="4" t="s">
        <v>317</v>
      </c>
      <c r="B522" s="191" t="s">
        <v>635</v>
      </c>
      <c r="C522" s="191"/>
      <c r="D522" s="5">
        <v>0</v>
      </c>
      <c r="E522" s="5">
        <v>6</v>
      </c>
      <c r="F522" s="6">
        <v>6</v>
      </c>
      <c r="G522" s="7">
        <v>1</v>
      </c>
      <c r="H522" s="12" t="s">
        <v>689</v>
      </c>
    </row>
    <row r="523" spans="1:8" ht="15" customHeight="1">
      <c r="A523" s="4" t="s">
        <v>317</v>
      </c>
      <c r="B523" s="191" t="s">
        <v>635</v>
      </c>
      <c r="C523" s="191"/>
      <c r="D523" s="5">
        <v>0</v>
      </c>
      <c r="E523" s="5">
        <v>5</v>
      </c>
      <c r="F523" s="6">
        <v>5</v>
      </c>
      <c r="G523" s="7">
        <v>1</v>
      </c>
      <c r="H523" s="12" t="s">
        <v>690</v>
      </c>
    </row>
    <row r="524" spans="1:8" ht="23.25" customHeight="1">
      <c r="A524" s="4" t="s">
        <v>317</v>
      </c>
      <c r="B524" s="191" t="s">
        <v>635</v>
      </c>
      <c r="C524" s="191"/>
      <c r="D524" s="5">
        <v>0</v>
      </c>
      <c r="E524" s="5">
        <v>5</v>
      </c>
      <c r="F524" s="6">
        <v>5</v>
      </c>
      <c r="G524" s="7">
        <v>1</v>
      </c>
      <c r="H524" s="12" t="s">
        <v>691</v>
      </c>
    </row>
    <row r="525" spans="1:8" ht="21.75" customHeight="1">
      <c r="A525" s="4" t="s">
        <v>317</v>
      </c>
      <c r="B525" s="191" t="s">
        <v>635</v>
      </c>
      <c r="C525" s="191"/>
      <c r="D525" s="5">
        <v>0</v>
      </c>
      <c r="E525" s="5">
        <v>4</v>
      </c>
      <c r="F525" s="6">
        <v>4</v>
      </c>
      <c r="G525" s="7">
        <v>1</v>
      </c>
      <c r="H525" s="12" t="s">
        <v>692</v>
      </c>
    </row>
    <row r="526" spans="1:8" ht="15" customHeight="1">
      <c r="A526" s="4" t="s">
        <v>317</v>
      </c>
      <c r="B526" s="191" t="s">
        <v>635</v>
      </c>
      <c r="C526" s="191"/>
      <c r="D526" s="5">
        <v>0</v>
      </c>
      <c r="E526" s="5">
        <v>5</v>
      </c>
      <c r="F526" s="6">
        <v>5</v>
      </c>
      <c r="G526" s="7">
        <v>1</v>
      </c>
      <c r="H526" s="12" t="s">
        <v>693</v>
      </c>
    </row>
    <row r="527" spans="1:8" ht="25.5" customHeight="1">
      <c r="A527" s="4" t="s">
        <v>317</v>
      </c>
      <c r="B527" s="191" t="s">
        <v>635</v>
      </c>
      <c r="C527" s="191"/>
      <c r="D527" s="5">
        <v>0</v>
      </c>
      <c r="E527" s="5">
        <v>3</v>
      </c>
      <c r="F527" s="6">
        <v>3</v>
      </c>
      <c r="G527" s="7">
        <v>1</v>
      </c>
      <c r="H527" s="12" t="s">
        <v>694</v>
      </c>
    </row>
    <row r="528" spans="1:8" ht="15" customHeight="1">
      <c r="A528" s="4" t="s">
        <v>317</v>
      </c>
      <c r="B528" s="191" t="s">
        <v>635</v>
      </c>
      <c r="C528" s="191"/>
      <c r="D528" s="5">
        <v>0</v>
      </c>
      <c r="E528" s="5">
        <v>5</v>
      </c>
      <c r="F528" s="6">
        <v>5</v>
      </c>
      <c r="G528" s="7">
        <v>1</v>
      </c>
      <c r="H528" s="12" t="s">
        <v>538</v>
      </c>
    </row>
    <row r="529" spans="1:8" ht="24" customHeight="1">
      <c r="A529" s="4" t="s">
        <v>317</v>
      </c>
      <c r="B529" s="191" t="s">
        <v>635</v>
      </c>
      <c r="C529" s="191"/>
      <c r="D529" s="5">
        <v>0</v>
      </c>
      <c r="E529" s="5">
        <v>5</v>
      </c>
      <c r="F529" s="6">
        <v>5</v>
      </c>
      <c r="G529" s="7">
        <v>1</v>
      </c>
      <c r="H529" s="12" t="s">
        <v>1084</v>
      </c>
    </row>
    <row r="530" spans="1:8" ht="23.25" customHeight="1">
      <c r="A530" s="4" t="s">
        <v>317</v>
      </c>
      <c r="B530" s="191" t="s">
        <v>635</v>
      </c>
      <c r="C530" s="191"/>
      <c r="D530" s="5">
        <v>0</v>
      </c>
      <c r="E530" s="5">
        <v>5</v>
      </c>
      <c r="F530" s="6">
        <v>5</v>
      </c>
      <c r="G530" s="7">
        <v>1</v>
      </c>
      <c r="H530" s="12" t="s">
        <v>1085</v>
      </c>
    </row>
    <row r="531" spans="1:8" ht="15" customHeight="1">
      <c r="A531" s="4" t="s">
        <v>317</v>
      </c>
      <c r="B531" s="191" t="s">
        <v>635</v>
      </c>
      <c r="C531" s="191"/>
      <c r="D531" s="5">
        <v>0</v>
      </c>
      <c r="E531" s="5">
        <v>5</v>
      </c>
      <c r="F531" s="6">
        <v>5</v>
      </c>
      <c r="G531" s="7">
        <v>1</v>
      </c>
      <c r="H531" s="12" t="s">
        <v>1086</v>
      </c>
    </row>
    <row r="532" spans="1:8" ht="22.5" customHeight="1">
      <c r="A532" s="4" t="s">
        <v>317</v>
      </c>
      <c r="B532" s="191" t="s">
        <v>635</v>
      </c>
      <c r="C532" s="191"/>
      <c r="D532" s="5">
        <v>0</v>
      </c>
      <c r="E532" s="5">
        <v>4</v>
      </c>
      <c r="F532" s="6">
        <v>4</v>
      </c>
      <c r="G532" s="7">
        <v>1</v>
      </c>
      <c r="H532" s="12" t="s">
        <v>1087</v>
      </c>
    </row>
    <row r="533" spans="1:8" ht="15" customHeight="1">
      <c r="A533" s="4" t="s">
        <v>317</v>
      </c>
      <c r="B533" s="191" t="s">
        <v>635</v>
      </c>
      <c r="C533" s="191"/>
      <c r="D533" s="5">
        <v>0</v>
      </c>
      <c r="E533" s="5">
        <v>5</v>
      </c>
      <c r="F533" s="6">
        <v>5</v>
      </c>
      <c r="G533" s="7">
        <v>1</v>
      </c>
      <c r="H533" s="12" t="s">
        <v>1088</v>
      </c>
    </row>
    <row r="534" spans="1:8" ht="37.5" customHeight="1">
      <c r="A534" s="4" t="s">
        <v>317</v>
      </c>
      <c r="B534" s="191" t="s">
        <v>644</v>
      </c>
      <c r="C534" s="191"/>
      <c r="D534" s="5">
        <v>0</v>
      </c>
      <c r="E534" s="5">
        <v>24</v>
      </c>
      <c r="F534" s="6">
        <v>24</v>
      </c>
      <c r="G534" s="7">
        <v>1</v>
      </c>
      <c r="H534" s="12" t="s">
        <v>1089</v>
      </c>
    </row>
    <row r="535" spans="1:8" ht="26.25" customHeight="1">
      <c r="A535" s="4" t="s">
        <v>317</v>
      </c>
      <c r="B535" s="191" t="s">
        <v>644</v>
      </c>
      <c r="C535" s="191"/>
      <c r="D535" s="5">
        <v>0</v>
      </c>
      <c r="E535" s="5">
        <v>5</v>
      </c>
      <c r="F535" s="6">
        <v>5</v>
      </c>
      <c r="G535" s="7">
        <v>1</v>
      </c>
      <c r="H535" s="12" t="s">
        <v>1090</v>
      </c>
    </row>
    <row r="536" spans="1:8" ht="15" customHeight="1">
      <c r="A536" s="4" t="s">
        <v>317</v>
      </c>
      <c r="B536" s="191" t="s">
        <v>635</v>
      </c>
      <c r="C536" s="191"/>
      <c r="D536" s="5">
        <v>0</v>
      </c>
      <c r="E536" s="5">
        <v>20</v>
      </c>
      <c r="F536" s="6">
        <v>20</v>
      </c>
      <c r="G536" s="7">
        <v>1</v>
      </c>
      <c r="H536" s="12" t="s">
        <v>1091</v>
      </c>
    </row>
    <row r="537" spans="1:8" ht="15" customHeight="1">
      <c r="A537" s="4" t="s">
        <v>317</v>
      </c>
      <c r="B537" s="191" t="s">
        <v>635</v>
      </c>
      <c r="C537" s="191"/>
      <c r="D537" s="5">
        <v>0</v>
      </c>
      <c r="E537" s="5">
        <v>10</v>
      </c>
      <c r="F537" s="6">
        <v>10</v>
      </c>
      <c r="G537" s="7">
        <v>1</v>
      </c>
      <c r="H537" s="12" t="s">
        <v>1092</v>
      </c>
    </row>
    <row r="538" spans="1:8" ht="21.75" customHeight="1">
      <c r="A538" s="4" t="s">
        <v>317</v>
      </c>
      <c r="B538" s="191" t="s">
        <v>635</v>
      </c>
      <c r="C538" s="191"/>
      <c r="D538" s="5">
        <v>0</v>
      </c>
      <c r="E538" s="5">
        <v>25</v>
      </c>
      <c r="F538" s="6">
        <v>25</v>
      </c>
      <c r="G538" s="7">
        <v>1</v>
      </c>
      <c r="H538" s="12" t="s">
        <v>1093</v>
      </c>
    </row>
    <row r="539" spans="1:8" ht="15" customHeight="1">
      <c r="A539" s="4" t="s">
        <v>317</v>
      </c>
      <c r="B539" s="191" t="s">
        <v>635</v>
      </c>
      <c r="C539" s="191"/>
      <c r="D539" s="5">
        <v>0</v>
      </c>
      <c r="E539" s="5">
        <v>20</v>
      </c>
      <c r="F539" s="6">
        <v>20</v>
      </c>
      <c r="G539" s="7">
        <v>1</v>
      </c>
      <c r="H539" s="12" t="s">
        <v>1094</v>
      </c>
    </row>
    <row r="540" spans="1:8" ht="15" customHeight="1">
      <c r="A540" s="4" t="s">
        <v>317</v>
      </c>
      <c r="B540" s="191" t="s">
        <v>635</v>
      </c>
      <c r="C540" s="191"/>
      <c r="D540" s="5">
        <v>0</v>
      </c>
      <c r="E540" s="5">
        <v>10</v>
      </c>
      <c r="F540" s="6">
        <v>10</v>
      </c>
      <c r="G540" s="7">
        <v>1</v>
      </c>
      <c r="H540" s="12" t="s">
        <v>1095</v>
      </c>
    </row>
    <row r="541" spans="1:8" ht="15" customHeight="1">
      <c r="A541" s="4" t="s">
        <v>317</v>
      </c>
      <c r="B541" s="191" t="s">
        <v>635</v>
      </c>
      <c r="C541" s="191"/>
      <c r="D541" s="5">
        <v>0</v>
      </c>
      <c r="E541" s="5">
        <v>5</v>
      </c>
      <c r="F541" s="6">
        <v>5</v>
      </c>
      <c r="G541" s="7">
        <v>1</v>
      </c>
      <c r="H541" s="12" t="s">
        <v>1096</v>
      </c>
    </row>
    <row r="542" spans="1:8" ht="21.75" customHeight="1">
      <c r="A542" s="4" t="s">
        <v>317</v>
      </c>
      <c r="B542" s="191" t="s">
        <v>644</v>
      </c>
      <c r="C542" s="191"/>
      <c r="D542" s="5">
        <v>0</v>
      </c>
      <c r="E542" s="5">
        <v>14</v>
      </c>
      <c r="F542" s="6">
        <v>14</v>
      </c>
      <c r="G542" s="7">
        <v>1</v>
      </c>
      <c r="H542" s="12" t="s">
        <v>1097</v>
      </c>
    </row>
    <row r="543" spans="1:8" ht="24.75" customHeight="1">
      <c r="A543" s="4" t="s">
        <v>317</v>
      </c>
      <c r="B543" s="191" t="s">
        <v>644</v>
      </c>
      <c r="C543" s="191"/>
      <c r="D543" s="5">
        <v>0</v>
      </c>
      <c r="E543" s="5">
        <v>5</v>
      </c>
      <c r="F543" s="6">
        <v>5</v>
      </c>
      <c r="G543" s="7">
        <v>1</v>
      </c>
      <c r="H543" s="12" t="s">
        <v>909</v>
      </c>
    </row>
    <row r="544" spans="1:8" ht="15" customHeight="1">
      <c r="A544" s="195" t="s">
        <v>1131</v>
      </c>
      <c r="B544" s="195"/>
      <c r="C544" s="195"/>
      <c r="D544" s="5">
        <v>0</v>
      </c>
      <c r="E544" s="5">
        <v>309.5</v>
      </c>
      <c r="F544" s="6">
        <v>307.18587</v>
      </c>
      <c r="G544" s="7">
        <v>0.99252</v>
      </c>
      <c r="H544" s="13" t="s">
        <v>317</v>
      </c>
    </row>
    <row r="545" spans="1:8" ht="15" customHeight="1">
      <c r="A545" s="194" t="s">
        <v>1098</v>
      </c>
      <c r="B545" s="194"/>
      <c r="C545" s="194"/>
      <c r="D545" s="194"/>
      <c r="E545" s="194"/>
      <c r="F545" s="194"/>
      <c r="G545" s="194"/>
      <c r="H545" s="194"/>
    </row>
    <row r="546" spans="1:8" ht="24" customHeight="1">
      <c r="A546" s="4" t="s">
        <v>317</v>
      </c>
      <c r="B546" s="191" t="s">
        <v>307</v>
      </c>
      <c r="C546" s="191"/>
      <c r="D546" s="5">
        <v>0</v>
      </c>
      <c r="E546" s="5">
        <v>15</v>
      </c>
      <c r="F546" s="6">
        <v>15</v>
      </c>
      <c r="G546" s="7">
        <v>1</v>
      </c>
      <c r="H546" s="12" t="s">
        <v>910</v>
      </c>
    </row>
    <row r="547" spans="1:8" ht="15" customHeight="1">
      <c r="A547" s="195" t="s">
        <v>1099</v>
      </c>
      <c r="B547" s="195"/>
      <c r="C547" s="195"/>
      <c r="D547" s="5">
        <v>0</v>
      </c>
      <c r="E547" s="5">
        <v>15</v>
      </c>
      <c r="F547" s="6">
        <v>15</v>
      </c>
      <c r="G547" s="7">
        <v>1</v>
      </c>
      <c r="H547" s="13" t="s">
        <v>317</v>
      </c>
    </row>
    <row r="548" spans="1:8" ht="15" customHeight="1">
      <c r="A548" s="194" t="s">
        <v>69</v>
      </c>
      <c r="B548" s="194"/>
      <c r="C548" s="194"/>
      <c r="D548" s="194"/>
      <c r="E548" s="194"/>
      <c r="F548" s="194"/>
      <c r="G548" s="194"/>
      <c r="H548" s="194"/>
    </row>
    <row r="549" spans="1:8" ht="22.5" customHeight="1">
      <c r="A549" s="4" t="s">
        <v>317</v>
      </c>
      <c r="B549" s="191" t="s">
        <v>47</v>
      </c>
      <c r="C549" s="191"/>
      <c r="D549" s="5">
        <v>0</v>
      </c>
      <c r="E549" s="5">
        <v>20</v>
      </c>
      <c r="F549" s="6">
        <v>20</v>
      </c>
      <c r="G549" s="7">
        <v>1</v>
      </c>
      <c r="H549" s="12" t="s">
        <v>1104</v>
      </c>
    </row>
    <row r="550" spans="1:8" ht="15" customHeight="1">
      <c r="A550" s="195" t="s">
        <v>72</v>
      </c>
      <c r="B550" s="195"/>
      <c r="C550" s="195"/>
      <c r="D550" s="5">
        <v>0</v>
      </c>
      <c r="E550" s="5">
        <v>20</v>
      </c>
      <c r="F550" s="6">
        <v>20</v>
      </c>
      <c r="G550" s="7">
        <v>1</v>
      </c>
      <c r="H550" s="13" t="s">
        <v>317</v>
      </c>
    </row>
    <row r="551" spans="1:8" ht="15" customHeight="1">
      <c r="A551" s="194" t="s">
        <v>1128</v>
      </c>
      <c r="B551" s="194"/>
      <c r="C551" s="194"/>
      <c r="D551" s="194"/>
      <c r="E551" s="194"/>
      <c r="F551" s="194"/>
      <c r="G551" s="194"/>
      <c r="H551" s="194"/>
    </row>
    <row r="552" spans="1:8" ht="21.75" customHeight="1">
      <c r="A552" s="4" t="s">
        <v>317</v>
      </c>
      <c r="B552" s="191" t="s">
        <v>307</v>
      </c>
      <c r="C552" s="191"/>
      <c r="D552" s="5">
        <v>0</v>
      </c>
      <c r="E552" s="5">
        <v>30</v>
      </c>
      <c r="F552" s="6">
        <v>30</v>
      </c>
      <c r="G552" s="7">
        <v>1</v>
      </c>
      <c r="H552" s="12" t="s">
        <v>1105</v>
      </c>
    </row>
    <row r="553" spans="1:8" ht="24" customHeight="1">
      <c r="A553" s="4" t="s">
        <v>317</v>
      </c>
      <c r="B553" s="191" t="s">
        <v>587</v>
      </c>
      <c r="C553" s="191"/>
      <c r="D553" s="5">
        <v>1410</v>
      </c>
      <c r="E553" s="5">
        <v>23</v>
      </c>
      <c r="F553" s="6">
        <v>23</v>
      </c>
      <c r="G553" s="7">
        <v>1</v>
      </c>
      <c r="H553" s="12" t="s">
        <v>1106</v>
      </c>
    </row>
    <row r="554" spans="1:8" ht="15" customHeight="1">
      <c r="A554" s="195" t="s">
        <v>1129</v>
      </c>
      <c r="B554" s="195"/>
      <c r="C554" s="195"/>
      <c r="D554" s="5">
        <v>1410</v>
      </c>
      <c r="E554" s="5">
        <v>53</v>
      </c>
      <c r="F554" s="6">
        <v>53</v>
      </c>
      <c r="G554" s="7">
        <v>1</v>
      </c>
      <c r="H554" s="13" t="s">
        <v>317</v>
      </c>
    </row>
    <row r="555" spans="1:8" ht="15" customHeight="1">
      <c r="A555" s="196" t="s">
        <v>1279</v>
      </c>
      <c r="B555" s="196"/>
      <c r="C555" s="196"/>
      <c r="D555" s="9">
        <v>5150</v>
      </c>
      <c r="E555" s="9">
        <v>3589</v>
      </c>
      <c r="F555" s="9">
        <v>3482</v>
      </c>
      <c r="G555" s="10">
        <f>F555/E555</f>
        <v>0.9701866815268877</v>
      </c>
      <c r="H555" s="15" t="s">
        <v>317</v>
      </c>
    </row>
    <row r="556" spans="1:8" ht="15" customHeight="1">
      <c r="A556" s="193" t="s">
        <v>1107</v>
      </c>
      <c r="B556" s="193"/>
      <c r="C556" s="193"/>
      <c r="D556" s="193"/>
      <c r="E556" s="193"/>
      <c r="F556" s="193"/>
      <c r="G556" s="193"/>
      <c r="H556" s="193"/>
    </row>
    <row r="557" spans="1:8" ht="15" customHeight="1">
      <c r="A557" s="194" t="s">
        <v>1282</v>
      </c>
      <c r="B557" s="194"/>
      <c r="C557" s="194"/>
      <c r="D557" s="194"/>
      <c r="E557" s="194"/>
      <c r="F557" s="194"/>
      <c r="G557" s="194"/>
      <c r="H557" s="194"/>
    </row>
    <row r="558" spans="1:8" ht="15" customHeight="1">
      <c r="A558" s="4" t="s">
        <v>317</v>
      </c>
      <c r="B558" s="191" t="s">
        <v>635</v>
      </c>
      <c r="C558" s="191"/>
      <c r="D558" s="5">
        <v>0</v>
      </c>
      <c r="E558" s="5">
        <v>81</v>
      </c>
      <c r="F558" s="6">
        <v>81</v>
      </c>
      <c r="G558" s="7">
        <v>1</v>
      </c>
      <c r="H558" s="12" t="s">
        <v>1108</v>
      </c>
    </row>
    <row r="559" spans="1:8" ht="15" customHeight="1">
      <c r="A559" s="195" t="s">
        <v>155</v>
      </c>
      <c r="B559" s="195"/>
      <c r="C559" s="195"/>
      <c r="D559" s="5">
        <v>0</v>
      </c>
      <c r="E559" s="5">
        <v>81</v>
      </c>
      <c r="F559" s="6">
        <v>81</v>
      </c>
      <c r="G559" s="7">
        <v>1</v>
      </c>
      <c r="H559" s="13" t="s">
        <v>317</v>
      </c>
    </row>
    <row r="560" spans="1:8" ht="15" customHeight="1">
      <c r="A560" s="194" t="s">
        <v>822</v>
      </c>
      <c r="B560" s="194"/>
      <c r="C560" s="194"/>
      <c r="D560" s="194"/>
      <c r="E560" s="194"/>
      <c r="F560" s="194"/>
      <c r="G560" s="194"/>
      <c r="H560" s="194"/>
    </row>
    <row r="561" spans="1:8" ht="15" customHeight="1">
      <c r="A561" s="4" t="s">
        <v>317</v>
      </c>
      <c r="B561" s="191" t="s">
        <v>635</v>
      </c>
      <c r="C561" s="191"/>
      <c r="D561" s="5">
        <v>0</v>
      </c>
      <c r="E561" s="5">
        <v>90</v>
      </c>
      <c r="F561" s="6">
        <v>90</v>
      </c>
      <c r="G561" s="7">
        <v>1</v>
      </c>
      <c r="H561" s="12" t="s">
        <v>1109</v>
      </c>
    </row>
    <row r="562" spans="1:8" ht="21" customHeight="1">
      <c r="A562" s="4" t="s">
        <v>317</v>
      </c>
      <c r="B562" s="191" t="s">
        <v>644</v>
      </c>
      <c r="C562" s="191"/>
      <c r="D562" s="5">
        <v>0</v>
      </c>
      <c r="E562" s="5">
        <v>72</v>
      </c>
      <c r="F562" s="6">
        <v>72</v>
      </c>
      <c r="G562" s="7">
        <v>1</v>
      </c>
      <c r="H562" s="12" t="s">
        <v>1110</v>
      </c>
    </row>
    <row r="563" spans="1:8" ht="15" customHeight="1">
      <c r="A563" s="195" t="s">
        <v>823</v>
      </c>
      <c r="B563" s="195"/>
      <c r="C563" s="195"/>
      <c r="D563" s="5">
        <v>0</v>
      </c>
      <c r="E563" s="5">
        <v>162</v>
      </c>
      <c r="F563" s="6">
        <v>162</v>
      </c>
      <c r="G563" s="7">
        <v>1</v>
      </c>
      <c r="H563" s="13" t="s">
        <v>317</v>
      </c>
    </row>
    <row r="564" spans="1:8" ht="15" customHeight="1">
      <c r="A564" s="194" t="s">
        <v>818</v>
      </c>
      <c r="B564" s="194"/>
      <c r="C564" s="194"/>
      <c r="D564" s="194"/>
      <c r="E564" s="194"/>
      <c r="F564" s="194"/>
      <c r="G564" s="194"/>
      <c r="H564" s="194"/>
    </row>
    <row r="565" spans="1:8" ht="24.75" customHeight="1">
      <c r="A565" s="4" t="s">
        <v>317</v>
      </c>
      <c r="B565" s="191" t="s">
        <v>644</v>
      </c>
      <c r="C565" s="191"/>
      <c r="D565" s="5">
        <v>0</v>
      </c>
      <c r="E565" s="5">
        <v>531</v>
      </c>
      <c r="F565" s="6">
        <v>531</v>
      </c>
      <c r="G565" s="7">
        <v>1</v>
      </c>
      <c r="H565" s="12" t="s">
        <v>1110</v>
      </c>
    </row>
    <row r="566" spans="1:8" ht="15" customHeight="1">
      <c r="A566" s="195" t="s">
        <v>819</v>
      </c>
      <c r="B566" s="195"/>
      <c r="C566" s="195"/>
      <c r="D566" s="5">
        <v>0</v>
      </c>
      <c r="E566" s="5">
        <v>531</v>
      </c>
      <c r="F566" s="6">
        <v>531</v>
      </c>
      <c r="G566" s="7">
        <v>1</v>
      </c>
      <c r="H566" s="13" t="s">
        <v>317</v>
      </c>
    </row>
    <row r="567" spans="1:8" ht="15" customHeight="1">
      <c r="A567" s="194" t="s">
        <v>820</v>
      </c>
      <c r="B567" s="194"/>
      <c r="C567" s="194"/>
      <c r="D567" s="194"/>
      <c r="E567" s="194"/>
      <c r="F567" s="194"/>
      <c r="G567" s="194"/>
      <c r="H567" s="194"/>
    </row>
    <row r="568" spans="1:8" ht="22.5" customHeight="1">
      <c r="A568" s="4" t="s">
        <v>317</v>
      </c>
      <c r="B568" s="191" t="s">
        <v>46</v>
      </c>
      <c r="C568" s="191"/>
      <c r="D568" s="5">
        <v>0</v>
      </c>
      <c r="E568" s="5">
        <v>112.5</v>
      </c>
      <c r="F568" s="6">
        <v>112.5</v>
      </c>
      <c r="G568" s="7">
        <v>1</v>
      </c>
      <c r="H568" s="12" t="s">
        <v>1111</v>
      </c>
    </row>
    <row r="569" spans="1:8" ht="22.5" customHeight="1">
      <c r="A569" s="4" t="s">
        <v>317</v>
      </c>
      <c r="B569" s="191" t="s">
        <v>644</v>
      </c>
      <c r="C569" s="191"/>
      <c r="D569" s="5">
        <v>0</v>
      </c>
      <c r="E569" s="5">
        <v>126</v>
      </c>
      <c r="F569" s="6">
        <v>126</v>
      </c>
      <c r="G569" s="7">
        <v>1</v>
      </c>
      <c r="H569" s="12" t="s">
        <v>1112</v>
      </c>
    </row>
    <row r="570" spans="1:8" ht="15" customHeight="1">
      <c r="A570" s="4" t="s">
        <v>317</v>
      </c>
      <c r="B570" s="191" t="s">
        <v>635</v>
      </c>
      <c r="C570" s="191"/>
      <c r="D570" s="5">
        <v>0</v>
      </c>
      <c r="E570" s="5">
        <v>150</v>
      </c>
      <c r="F570" s="6">
        <v>150</v>
      </c>
      <c r="G570" s="7">
        <v>1</v>
      </c>
      <c r="H570" s="12" t="s">
        <v>1113</v>
      </c>
    </row>
    <row r="571" spans="1:8" ht="23.25" customHeight="1">
      <c r="A571" s="4" t="s">
        <v>317</v>
      </c>
      <c r="B571" s="191" t="s">
        <v>506</v>
      </c>
      <c r="C571" s="191"/>
      <c r="D571" s="5">
        <v>0</v>
      </c>
      <c r="E571" s="5">
        <v>27</v>
      </c>
      <c r="F571" s="6">
        <v>27</v>
      </c>
      <c r="G571" s="7">
        <v>1</v>
      </c>
      <c r="H571" s="12" t="s">
        <v>1114</v>
      </c>
    </row>
    <row r="572" spans="1:8" ht="15" customHeight="1">
      <c r="A572" s="4" t="s">
        <v>317</v>
      </c>
      <c r="B572" s="191" t="s">
        <v>635</v>
      </c>
      <c r="C572" s="191"/>
      <c r="D572" s="5">
        <v>0</v>
      </c>
      <c r="E572" s="5">
        <v>355</v>
      </c>
      <c r="F572" s="6">
        <v>355</v>
      </c>
      <c r="G572" s="7">
        <v>1</v>
      </c>
      <c r="H572" s="12" t="s">
        <v>1115</v>
      </c>
    </row>
    <row r="573" spans="1:8" ht="15" customHeight="1">
      <c r="A573" s="4" t="s">
        <v>317</v>
      </c>
      <c r="B573" s="191" t="s">
        <v>635</v>
      </c>
      <c r="C573" s="191"/>
      <c r="D573" s="5">
        <v>0</v>
      </c>
      <c r="E573" s="5">
        <v>45</v>
      </c>
      <c r="F573" s="6">
        <v>45</v>
      </c>
      <c r="G573" s="7">
        <v>1</v>
      </c>
      <c r="H573" s="12" t="s">
        <v>1116</v>
      </c>
    </row>
    <row r="574" spans="1:8" ht="15" customHeight="1">
      <c r="A574" s="4" t="s">
        <v>317</v>
      </c>
      <c r="B574" s="191" t="s">
        <v>635</v>
      </c>
      <c r="C574" s="191"/>
      <c r="D574" s="5">
        <v>0</v>
      </c>
      <c r="E574" s="5">
        <v>400</v>
      </c>
      <c r="F574" s="6">
        <v>400</v>
      </c>
      <c r="G574" s="7">
        <v>1</v>
      </c>
      <c r="H574" s="12" t="s">
        <v>1117</v>
      </c>
    </row>
    <row r="575" spans="1:8" ht="21.75" customHeight="1">
      <c r="A575" s="4" t="s">
        <v>317</v>
      </c>
      <c r="B575" s="191" t="s">
        <v>644</v>
      </c>
      <c r="C575" s="191"/>
      <c r="D575" s="5">
        <v>0</v>
      </c>
      <c r="E575" s="5">
        <v>27</v>
      </c>
      <c r="F575" s="6">
        <v>27</v>
      </c>
      <c r="G575" s="7">
        <v>1</v>
      </c>
      <c r="H575" s="12" t="s">
        <v>1118</v>
      </c>
    </row>
    <row r="576" spans="1:8" ht="15" customHeight="1">
      <c r="A576" s="4" t="s">
        <v>317</v>
      </c>
      <c r="B576" s="191" t="s">
        <v>635</v>
      </c>
      <c r="C576" s="191"/>
      <c r="D576" s="5">
        <v>0</v>
      </c>
      <c r="E576" s="5">
        <v>90</v>
      </c>
      <c r="F576" s="6">
        <v>90</v>
      </c>
      <c r="G576" s="7">
        <v>1</v>
      </c>
      <c r="H576" s="12" t="s">
        <v>1119</v>
      </c>
    </row>
    <row r="577" spans="1:8" ht="15" customHeight="1">
      <c r="A577" s="195" t="s">
        <v>821</v>
      </c>
      <c r="B577" s="195"/>
      <c r="C577" s="195"/>
      <c r="D577" s="5">
        <v>0</v>
      </c>
      <c r="E577" s="5">
        <v>1332.5</v>
      </c>
      <c r="F577" s="6">
        <v>1332.5</v>
      </c>
      <c r="G577" s="7">
        <v>1</v>
      </c>
      <c r="H577" s="13" t="s">
        <v>317</v>
      </c>
    </row>
    <row r="578" spans="1:8" ht="15" customHeight="1">
      <c r="A578" s="194" t="s">
        <v>1120</v>
      </c>
      <c r="B578" s="194"/>
      <c r="C578" s="194"/>
      <c r="D578" s="194"/>
      <c r="E578" s="194"/>
      <c r="F578" s="194"/>
      <c r="G578" s="194"/>
      <c r="H578" s="194"/>
    </row>
    <row r="579" spans="1:8" ht="24.75" customHeight="1">
      <c r="A579" s="4" t="s">
        <v>317</v>
      </c>
      <c r="B579" s="191" t="s">
        <v>507</v>
      </c>
      <c r="C579" s="191"/>
      <c r="D579" s="5">
        <v>2300</v>
      </c>
      <c r="E579" s="5">
        <v>0</v>
      </c>
      <c r="F579" s="6">
        <v>0</v>
      </c>
      <c r="G579" s="7">
        <v>0</v>
      </c>
      <c r="H579" s="12" t="s">
        <v>1121</v>
      </c>
    </row>
    <row r="580" spans="1:8" ht="15" customHeight="1">
      <c r="A580" s="195" t="s">
        <v>1122</v>
      </c>
      <c r="B580" s="195"/>
      <c r="C580" s="195"/>
      <c r="D580" s="5">
        <v>2300</v>
      </c>
      <c r="E580" s="5">
        <v>0</v>
      </c>
      <c r="F580" s="6">
        <v>0</v>
      </c>
      <c r="G580" s="7">
        <v>0</v>
      </c>
      <c r="H580" s="13" t="s">
        <v>317</v>
      </c>
    </row>
    <row r="581" spans="1:8" ht="15" customHeight="1">
      <c r="A581" s="194" t="s">
        <v>1273</v>
      </c>
      <c r="B581" s="194"/>
      <c r="C581" s="194"/>
      <c r="D581" s="194"/>
      <c r="E581" s="194"/>
      <c r="F581" s="194"/>
      <c r="G581" s="194"/>
      <c r="H581" s="194"/>
    </row>
    <row r="582" spans="1:8" ht="23.25" customHeight="1">
      <c r="A582" s="4" t="s">
        <v>317</v>
      </c>
      <c r="B582" s="191" t="s">
        <v>46</v>
      </c>
      <c r="C582" s="191"/>
      <c r="D582" s="5">
        <v>0</v>
      </c>
      <c r="E582" s="5">
        <v>60</v>
      </c>
      <c r="F582" s="6">
        <v>60</v>
      </c>
      <c r="G582" s="7">
        <v>1</v>
      </c>
      <c r="H582" s="12" t="s">
        <v>1123</v>
      </c>
    </row>
    <row r="583" spans="1:8" ht="15" customHeight="1">
      <c r="A583" s="195" t="s">
        <v>1274</v>
      </c>
      <c r="B583" s="195"/>
      <c r="C583" s="195"/>
      <c r="D583" s="5">
        <v>0</v>
      </c>
      <c r="E583" s="5">
        <v>60</v>
      </c>
      <c r="F583" s="6">
        <v>60</v>
      </c>
      <c r="G583" s="7">
        <v>1</v>
      </c>
      <c r="H583" s="13" t="s">
        <v>317</v>
      </c>
    </row>
    <row r="584" spans="1:8" ht="15" customHeight="1">
      <c r="A584" s="194" t="s">
        <v>815</v>
      </c>
      <c r="B584" s="194"/>
      <c r="C584" s="194"/>
      <c r="D584" s="194"/>
      <c r="E584" s="194"/>
      <c r="F584" s="194"/>
      <c r="G584" s="194"/>
      <c r="H584" s="194"/>
    </row>
    <row r="585" spans="1:8" ht="28.5" customHeight="1">
      <c r="A585" s="4" t="s">
        <v>317</v>
      </c>
      <c r="B585" s="191" t="s">
        <v>644</v>
      </c>
      <c r="C585" s="191"/>
      <c r="D585" s="5">
        <v>12100</v>
      </c>
      <c r="E585" s="5">
        <v>0</v>
      </c>
      <c r="F585" s="6">
        <v>0</v>
      </c>
      <c r="G585" s="7">
        <v>0</v>
      </c>
      <c r="H585" s="12" t="s">
        <v>1124</v>
      </c>
    </row>
    <row r="586" spans="1:8" ht="25.5" customHeight="1">
      <c r="A586" s="4" t="s">
        <v>317</v>
      </c>
      <c r="B586" s="191" t="s">
        <v>644</v>
      </c>
      <c r="C586" s="191"/>
      <c r="D586" s="5">
        <v>100</v>
      </c>
      <c r="E586" s="5">
        <v>0</v>
      </c>
      <c r="F586" s="6">
        <v>0</v>
      </c>
      <c r="G586" s="7">
        <v>0</v>
      </c>
      <c r="H586" s="12" t="s">
        <v>868</v>
      </c>
    </row>
    <row r="587" spans="1:8" ht="43.5" customHeight="1">
      <c r="A587" s="4" t="s">
        <v>317</v>
      </c>
      <c r="B587" s="191" t="s">
        <v>644</v>
      </c>
      <c r="C587" s="191"/>
      <c r="D587" s="5">
        <v>600</v>
      </c>
      <c r="E587" s="5">
        <v>0</v>
      </c>
      <c r="F587" s="6">
        <v>0</v>
      </c>
      <c r="G587" s="7">
        <v>0</v>
      </c>
      <c r="H587" s="12" t="s">
        <v>869</v>
      </c>
    </row>
    <row r="588" spans="1:8" ht="24" customHeight="1">
      <c r="A588" s="4" t="s">
        <v>317</v>
      </c>
      <c r="B588" s="191" t="s">
        <v>506</v>
      </c>
      <c r="C588" s="191"/>
      <c r="D588" s="5">
        <v>700</v>
      </c>
      <c r="E588" s="5">
        <v>700</v>
      </c>
      <c r="F588" s="6">
        <v>700</v>
      </c>
      <c r="G588" s="7">
        <v>1</v>
      </c>
      <c r="H588" s="12" t="s">
        <v>870</v>
      </c>
    </row>
    <row r="589" spans="1:8" ht="23.25" customHeight="1">
      <c r="A589" s="4" t="s">
        <v>317</v>
      </c>
      <c r="B589" s="191" t="s">
        <v>506</v>
      </c>
      <c r="C589" s="191"/>
      <c r="D589" s="5">
        <v>1500</v>
      </c>
      <c r="E589" s="5">
        <v>1500</v>
      </c>
      <c r="F589" s="6">
        <v>1500</v>
      </c>
      <c r="G589" s="7">
        <v>1</v>
      </c>
      <c r="H589" s="12" t="s">
        <v>871</v>
      </c>
    </row>
    <row r="590" spans="1:8" ht="22.5" customHeight="1">
      <c r="A590" s="4" t="s">
        <v>317</v>
      </c>
      <c r="B590" s="191" t="s">
        <v>307</v>
      </c>
      <c r="C590" s="191"/>
      <c r="D590" s="5">
        <v>0</v>
      </c>
      <c r="E590" s="5">
        <v>200</v>
      </c>
      <c r="F590" s="6">
        <v>200</v>
      </c>
      <c r="G590" s="7">
        <v>1</v>
      </c>
      <c r="H590" s="12" t="s">
        <v>872</v>
      </c>
    </row>
    <row r="591" spans="1:8" ht="37.5" customHeight="1">
      <c r="A591" s="4" t="s">
        <v>317</v>
      </c>
      <c r="B591" s="191" t="s">
        <v>46</v>
      </c>
      <c r="C591" s="191"/>
      <c r="D591" s="5">
        <v>0</v>
      </c>
      <c r="E591" s="5">
        <v>360</v>
      </c>
      <c r="F591" s="6">
        <v>360</v>
      </c>
      <c r="G591" s="7">
        <v>1</v>
      </c>
      <c r="H591" s="12" t="s">
        <v>873</v>
      </c>
    </row>
    <row r="592" spans="1:8" ht="21.75" customHeight="1">
      <c r="A592" s="4" t="s">
        <v>317</v>
      </c>
      <c r="B592" s="191" t="s">
        <v>644</v>
      </c>
      <c r="C592" s="191"/>
      <c r="D592" s="5">
        <v>0</v>
      </c>
      <c r="E592" s="5">
        <v>385</v>
      </c>
      <c r="F592" s="6">
        <v>385</v>
      </c>
      <c r="G592" s="7">
        <v>1</v>
      </c>
      <c r="H592" s="12" t="s">
        <v>874</v>
      </c>
    </row>
    <row r="593" spans="1:8" ht="23.25" customHeight="1">
      <c r="A593" s="4" t="s">
        <v>317</v>
      </c>
      <c r="B593" s="191" t="s">
        <v>644</v>
      </c>
      <c r="C593" s="191"/>
      <c r="D593" s="5">
        <v>0</v>
      </c>
      <c r="E593" s="5">
        <v>350</v>
      </c>
      <c r="F593" s="6">
        <v>350</v>
      </c>
      <c r="G593" s="7">
        <v>1</v>
      </c>
      <c r="H593" s="12" t="s">
        <v>875</v>
      </c>
    </row>
    <row r="594" spans="1:8" ht="25.5" customHeight="1">
      <c r="A594" s="4" t="s">
        <v>317</v>
      </c>
      <c r="B594" s="191" t="s">
        <v>644</v>
      </c>
      <c r="C594" s="191"/>
      <c r="D594" s="5">
        <v>0</v>
      </c>
      <c r="E594" s="5">
        <v>375</v>
      </c>
      <c r="F594" s="6">
        <v>375</v>
      </c>
      <c r="G594" s="7">
        <v>1</v>
      </c>
      <c r="H594" s="12" t="s">
        <v>876</v>
      </c>
    </row>
    <row r="595" spans="1:8" ht="24" customHeight="1">
      <c r="A595" s="4" t="s">
        <v>317</v>
      </c>
      <c r="B595" s="191" t="s">
        <v>644</v>
      </c>
      <c r="C595" s="191"/>
      <c r="D595" s="5">
        <v>0</v>
      </c>
      <c r="E595" s="5">
        <v>705</v>
      </c>
      <c r="F595" s="6">
        <v>705</v>
      </c>
      <c r="G595" s="7">
        <v>1</v>
      </c>
      <c r="H595" s="12" t="s">
        <v>877</v>
      </c>
    </row>
    <row r="596" spans="1:8" ht="15" customHeight="1">
      <c r="A596" s="4" t="s">
        <v>317</v>
      </c>
      <c r="B596" s="191" t="s">
        <v>635</v>
      </c>
      <c r="C596" s="191"/>
      <c r="D596" s="5">
        <v>0</v>
      </c>
      <c r="E596" s="5">
        <v>360</v>
      </c>
      <c r="F596" s="6">
        <v>360</v>
      </c>
      <c r="G596" s="7">
        <v>1</v>
      </c>
      <c r="H596" s="12" t="s">
        <v>878</v>
      </c>
    </row>
    <row r="597" spans="1:8" ht="15" customHeight="1">
      <c r="A597" s="4" t="s">
        <v>317</v>
      </c>
      <c r="B597" s="191" t="s">
        <v>635</v>
      </c>
      <c r="C597" s="191"/>
      <c r="D597" s="5">
        <v>0</v>
      </c>
      <c r="E597" s="5">
        <v>135</v>
      </c>
      <c r="F597" s="6">
        <v>135</v>
      </c>
      <c r="G597" s="7">
        <v>1</v>
      </c>
      <c r="H597" s="12" t="s">
        <v>443</v>
      </c>
    </row>
    <row r="598" spans="1:8" ht="15" customHeight="1">
      <c r="A598" s="4" t="s">
        <v>317</v>
      </c>
      <c r="B598" s="191" t="s">
        <v>635</v>
      </c>
      <c r="C598" s="191"/>
      <c r="D598" s="5">
        <v>0</v>
      </c>
      <c r="E598" s="5">
        <v>505</v>
      </c>
      <c r="F598" s="6">
        <v>505</v>
      </c>
      <c r="G598" s="7">
        <v>1</v>
      </c>
      <c r="H598" s="12" t="s">
        <v>879</v>
      </c>
    </row>
    <row r="599" spans="1:8" ht="15" customHeight="1">
      <c r="A599" s="4" t="s">
        <v>317</v>
      </c>
      <c r="B599" s="191" t="s">
        <v>635</v>
      </c>
      <c r="C599" s="191"/>
      <c r="D599" s="5">
        <v>0</v>
      </c>
      <c r="E599" s="5">
        <v>280</v>
      </c>
      <c r="F599" s="6">
        <v>280</v>
      </c>
      <c r="G599" s="7">
        <v>1</v>
      </c>
      <c r="H599" s="12" t="s">
        <v>291</v>
      </c>
    </row>
    <row r="600" spans="1:8" ht="15" customHeight="1">
      <c r="A600" s="4" t="s">
        <v>317</v>
      </c>
      <c r="B600" s="191" t="s">
        <v>635</v>
      </c>
      <c r="C600" s="191"/>
      <c r="D600" s="5">
        <v>0</v>
      </c>
      <c r="E600" s="5">
        <v>180</v>
      </c>
      <c r="F600" s="6">
        <v>180</v>
      </c>
      <c r="G600" s="7">
        <v>1</v>
      </c>
      <c r="H600" s="12" t="s">
        <v>880</v>
      </c>
    </row>
    <row r="601" spans="1:8" ht="22.5" customHeight="1">
      <c r="A601" s="4" t="s">
        <v>317</v>
      </c>
      <c r="B601" s="191" t="s">
        <v>635</v>
      </c>
      <c r="C601" s="191"/>
      <c r="D601" s="5">
        <v>0</v>
      </c>
      <c r="E601" s="5">
        <v>160</v>
      </c>
      <c r="F601" s="6">
        <v>160</v>
      </c>
      <c r="G601" s="7">
        <v>1</v>
      </c>
      <c r="H601" s="12" t="s">
        <v>881</v>
      </c>
    </row>
    <row r="602" spans="1:8" ht="15" customHeight="1">
      <c r="A602" s="4" t="s">
        <v>317</v>
      </c>
      <c r="B602" s="191" t="s">
        <v>635</v>
      </c>
      <c r="C602" s="191"/>
      <c r="D602" s="5">
        <v>0</v>
      </c>
      <c r="E602" s="5">
        <v>70</v>
      </c>
      <c r="F602" s="6">
        <v>70</v>
      </c>
      <c r="G602" s="7">
        <v>1</v>
      </c>
      <c r="H602" s="12" t="s">
        <v>882</v>
      </c>
    </row>
    <row r="603" spans="1:8" ht="25.5" customHeight="1">
      <c r="A603" s="4" t="s">
        <v>317</v>
      </c>
      <c r="B603" s="191" t="s">
        <v>635</v>
      </c>
      <c r="C603" s="191"/>
      <c r="D603" s="5">
        <v>0</v>
      </c>
      <c r="E603" s="5">
        <v>230</v>
      </c>
      <c r="F603" s="6">
        <v>230</v>
      </c>
      <c r="G603" s="7">
        <v>1</v>
      </c>
      <c r="H603" s="12" t="s">
        <v>883</v>
      </c>
    </row>
    <row r="604" spans="1:8" ht="15" customHeight="1">
      <c r="A604" s="4" t="s">
        <v>317</v>
      </c>
      <c r="B604" s="191" t="s">
        <v>635</v>
      </c>
      <c r="C604" s="191"/>
      <c r="D604" s="5">
        <v>0</v>
      </c>
      <c r="E604" s="5">
        <v>55</v>
      </c>
      <c r="F604" s="6">
        <v>55</v>
      </c>
      <c r="G604" s="7">
        <v>1</v>
      </c>
      <c r="H604" s="12" t="s">
        <v>884</v>
      </c>
    </row>
    <row r="605" spans="1:8" ht="15" customHeight="1">
      <c r="A605" s="4" t="s">
        <v>317</v>
      </c>
      <c r="B605" s="191" t="s">
        <v>635</v>
      </c>
      <c r="C605" s="191"/>
      <c r="D605" s="5">
        <v>0</v>
      </c>
      <c r="E605" s="5">
        <v>360</v>
      </c>
      <c r="F605" s="6">
        <v>360</v>
      </c>
      <c r="G605" s="7">
        <v>1</v>
      </c>
      <c r="H605" s="12" t="s">
        <v>885</v>
      </c>
    </row>
    <row r="606" spans="1:8" ht="15" customHeight="1">
      <c r="A606" s="4" t="s">
        <v>317</v>
      </c>
      <c r="B606" s="191" t="s">
        <v>635</v>
      </c>
      <c r="C606" s="191"/>
      <c r="D606" s="5">
        <v>0</v>
      </c>
      <c r="E606" s="5">
        <v>510</v>
      </c>
      <c r="F606" s="6">
        <v>510</v>
      </c>
      <c r="G606" s="7">
        <v>1</v>
      </c>
      <c r="H606" s="12" t="s">
        <v>306</v>
      </c>
    </row>
    <row r="607" spans="1:8" ht="23.25" customHeight="1">
      <c r="A607" s="4" t="s">
        <v>317</v>
      </c>
      <c r="B607" s="191" t="s">
        <v>635</v>
      </c>
      <c r="C607" s="191"/>
      <c r="D607" s="5">
        <v>0</v>
      </c>
      <c r="E607" s="5">
        <v>30</v>
      </c>
      <c r="F607" s="6">
        <v>30</v>
      </c>
      <c r="G607" s="7">
        <v>1</v>
      </c>
      <c r="H607" s="12" t="s">
        <v>886</v>
      </c>
    </row>
    <row r="608" spans="1:8" ht="15" customHeight="1">
      <c r="A608" s="4" t="s">
        <v>317</v>
      </c>
      <c r="B608" s="191" t="s">
        <v>635</v>
      </c>
      <c r="C608" s="191"/>
      <c r="D608" s="5">
        <v>0</v>
      </c>
      <c r="E608" s="5">
        <v>900</v>
      </c>
      <c r="F608" s="6">
        <v>900</v>
      </c>
      <c r="G608" s="7">
        <v>1</v>
      </c>
      <c r="H608" s="12" t="s">
        <v>887</v>
      </c>
    </row>
    <row r="609" spans="1:8" ht="24.75" customHeight="1">
      <c r="A609" s="4" t="s">
        <v>317</v>
      </c>
      <c r="B609" s="191" t="s">
        <v>506</v>
      </c>
      <c r="C609" s="191"/>
      <c r="D609" s="5">
        <v>0</v>
      </c>
      <c r="E609" s="5">
        <v>40</v>
      </c>
      <c r="F609" s="6">
        <v>40</v>
      </c>
      <c r="G609" s="7">
        <v>1</v>
      </c>
      <c r="H609" s="12" t="s">
        <v>888</v>
      </c>
    </row>
    <row r="610" spans="1:8" ht="21.75" customHeight="1">
      <c r="A610" s="4" t="s">
        <v>317</v>
      </c>
      <c r="B610" s="191" t="s">
        <v>506</v>
      </c>
      <c r="C610" s="191"/>
      <c r="D610" s="5">
        <v>0</v>
      </c>
      <c r="E610" s="5">
        <v>180</v>
      </c>
      <c r="F610" s="6">
        <v>180</v>
      </c>
      <c r="G610" s="7">
        <v>1</v>
      </c>
      <c r="H610" s="12" t="s">
        <v>889</v>
      </c>
    </row>
    <row r="611" spans="1:8" ht="27" customHeight="1">
      <c r="A611" s="4" t="s">
        <v>317</v>
      </c>
      <c r="B611" s="191" t="s">
        <v>506</v>
      </c>
      <c r="C611" s="191"/>
      <c r="D611" s="5">
        <v>0</v>
      </c>
      <c r="E611" s="5">
        <v>2410</v>
      </c>
      <c r="F611" s="6">
        <v>2410</v>
      </c>
      <c r="G611" s="7">
        <v>1</v>
      </c>
      <c r="H611" s="12" t="s">
        <v>651</v>
      </c>
    </row>
    <row r="612" spans="1:8" ht="27" customHeight="1">
      <c r="A612" s="4" t="s">
        <v>317</v>
      </c>
      <c r="B612" s="191" t="s">
        <v>47</v>
      </c>
      <c r="C612" s="191"/>
      <c r="D612" s="5">
        <v>0</v>
      </c>
      <c r="E612" s="5">
        <v>250</v>
      </c>
      <c r="F612" s="6">
        <v>250</v>
      </c>
      <c r="G612" s="7">
        <v>1</v>
      </c>
      <c r="H612" s="12" t="s">
        <v>890</v>
      </c>
    </row>
    <row r="613" spans="1:8" ht="23.25" customHeight="1">
      <c r="A613" s="4" t="s">
        <v>317</v>
      </c>
      <c r="B613" s="191" t="s">
        <v>644</v>
      </c>
      <c r="C613" s="191"/>
      <c r="D613" s="5">
        <v>0</v>
      </c>
      <c r="E613" s="5">
        <v>10</v>
      </c>
      <c r="F613" s="6">
        <v>10</v>
      </c>
      <c r="G613" s="7">
        <v>1</v>
      </c>
      <c r="H613" s="12" t="s">
        <v>891</v>
      </c>
    </row>
    <row r="614" spans="1:8" ht="15" customHeight="1">
      <c r="A614" s="4" t="s">
        <v>317</v>
      </c>
      <c r="B614" s="191" t="s">
        <v>635</v>
      </c>
      <c r="C614" s="191"/>
      <c r="D614" s="5">
        <v>0</v>
      </c>
      <c r="E614" s="5">
        <v>50</v>
      </c>
      <c r="F614" s="6">
        <v>50</v>
      </c>
      <c r="G614" s="7">
        <v>1</v>
      </c>
      <c r="H614" s="12" t="s">
        <v>892</v>
      </c>
    </row>
    <row r="615" spans="1:8" ht="15" customHeight="1">
      <c r="A615" s="4" t="s">
        <v>317</v>
      </c>
      <c r="B615" s="191" t="s">
        <v>635</v>
      </c>
      <c r="C615" s="191"/>
      <c r="D615" s="5">
        <v>0</v>
      </c>
      <c r="E615" s="5">
        <v>645</v>
      </c>
      <c r="F615" s="6">
        <v>645</v>
      </c>
      <c r="G615" s="7">
        <v>1</v>
      </c>
      <c r="H615" s="12" t="s">
        <v>893</v>
      </c>
    </row>
    <row r="616" spans="1:8" ht="23.25" customHeight="1">
      <c r="A616" s="4" t="s">
        <v>317</v>
      </c>
      <c r="B616" s="191" t="s">
        <v>642</v>
      </c>
      <c r="C616" s="191"/>
      <c r="D616" s="5">
        <v>0</v>
      </c>
      <c r="E616" s="5">
        <v>40</v>
      </c>
      <c r="F616" s="6">
        <v>40</v>
      </c>
      <c r="G616" s="7">
        <v>1</v>
      </c>
      <c r="H616" s="12" t="s">
        <v>894</v>
      </c>
    </row>
    <row r="617" spans="1:8" ht="15" customHeight="1">
      <c r="A617" s="4" t="s">
        <v>317</v>
      </c>
      <c r="B617" s="191" t="s">
        <v>635</v>
      </c>
      <c r="C617" s="191"/>
      <c r="D617" s="5">
        <v>0</v>
      </c>
      <c r="E617" s="5">
        <v>10</v>
      </c>
      <c r="F617" s="6">
        <v>10</v>
      </c>
      <c r="G617" s="7">
        <v>1</v>
      </c>
      <c r="H617" s="12" t="s">
        <v>895</v>
      </c>
    </row>
    <row r="618" spans="1:8" ht="15" customHeight="1">
      <c r="A618" s="4" t="s">
        <v>317</v>
      </c>
      <c r="B618" s="191" t="s">
        <v>635</v>
      </c>
      <c r="C618" s="191"/>
      <c r="D618" s="5">
        <v>0</v>
      </c>
      <c r="E618" s="5">
        <v>20</v>
      </c>
      <c r="F618" s="6">
        <v>20</v>
      </c>
      <c r="G618" s="7">
        <v>1</v>
      </c>
      <c r="H618" s="12" t="s">
        <v>896</v>
      </c>
    </row>
    <row r="619" spans="1:8" ht="23.25" customHeight="1">
      <c r="A619" s="4" t="s">
        <v>317</v>
      </c>
      <c r="B619" s="191" t="s">
        <v>47</v>
      </c>
      <c r="C619" s="191"/>
      <c r="D619" s="5">
        <v>0</v>
      </c>
      <c r="E619" s="5">
        <v>80</v>
      </c>
      <c r="F619" s="6">
        <v>80</v>
      </c>
      <c r="G619" s="7">
        <v>1</v>
      </c>
      <c r="H619" s="12" t="s">
        <v>897</v>
      </c>
    </row>
    <row r="620" spans="1:8" ht="23.25" customHeight="1">
      <c r="A620" s="4" t="s">
        <v>317</v>
      </c>
      <c r="B620" s="191" t="s">
        <v>635</v>
      </c>
      <c r="C620" s="191"/>
      <c r="D620" s="5">
        <v>0</v>
      </c>
      <c r="E620" s="5">
        <v>200</v>
      </c>
      <c r="F620" s="6">
        <v>200</v>
      </c>
      <c r="G620" s="7">
        <v>1</v>
      </c>
      <c r="H620" s="12" t="s">
        <v>898</v>
      </c>
    </row>
    <row r="621" spans="1:8" ht="21" customHeight="1">
      <c r="A621" s="4" t="s">
        <v>317</v>
      </c>
      <c r="B621" s="191" t="s">
        <v>635</v>
      </c>
      <c r="C621" s="191"/>
      <c r="D621" s="5">
        <v>0</v>
      </c>
      <c r="E621" s="5">
        <v>25</v>
      </c>
      <c r="F621" s="6">
        <v>25</v>
      </c>
      <c r="G621" s="7">
        <v>1</v>
      </c>
      <c r="H621" s="12" t="s">
        <v>899</v>
      </c>
    </row>
    <row r="622" spans="1:8" ht="26.25" customHeight="1">
      <c r="A622" s="4" t="s">
        <v>317</v>
      </c>
      <c r="B622" s="191" t="s">
        <v>307</v>
      </c>
      <c r="C622" s="191"/>
      <c r="D622" s="5">
        <v>0</v>
      </c>
      <c r="E622" s="5">
        <v>200</v>
      </c>
      <c r="F622" s="6">
        <v>200</v>
      </c>
      <c r="G622" s="7">
        <v>1</v>
      </c>
      <c r="H622" s="12" t="s">
        <v>900</v>
      </c>
    </row>
    <row r="623" spans="1:8" ht="22.5" customHeight="1">
      <c r="A623" s="4" t="s">
        <v>317</v>
      </c>
      <c r="B623" s="191" t="s">
        <v>307</v>
      </c>
      <c r="C623" s="191"/>
      <c r="D623" s="5">
        <v>0</v>
      </c>
      <c r="E623" s="5">
        <v>200</v>
      </c>
      <c r="F623" s="6">
        <v>200</v>
      </c>
      <c r="G623" s="7">
        <v>1</v>
      </c>
      <c r="H623" s="12" t="s">
        <v>901</v>
      </c>
    </row>
    <row r="624" spans="1:8" ht="15" customHeight="1">
      <c r="A624" s="4" t="s">
        <v>317</v>
      </c>
      <c r="B624" s="191" t="s">
        <v>635</v>
      </c>
      <c r="C624" s="191"/>
      <c r="D624" s="5">
        <v>0</v>
      </c>
      <c r="E624" s="5">
        <v>20</v>
      </c>
      <c r="F624" s="6">
        <v>20</v>
      </c>
      <c r="G624" s="7">
        <v>1</v>
      </c>
      <c r="H624" s="12" t="s">
        <v>902</v>
      </c>
    </row>
    <row r="625" spans="1:8" ht="15" customHeight="1">
      <c r="A625" s="4" t="s">
        <v>317</v>
      </c>
      <c r="B625" s="191" t="s">
        <v>635</v>
      </c>
      <c r="C625" s="191"/>
      <c r="D625" s="5">
        <v>0</v>
      </c>
      <c r="E625" s="5">
        <v>30</v>
      </c>
      <c r="F625" s="6">
        <v>30</v>
      </c>
      <c r="G625" s="7">
        <v>1</v>
      </c>
      <c r="H625" s="12" t="s">
        <v>903</v>
      </c>
    </row>
    <row r="626" spans="1:8" ht="25.5" customHeight="1">
      <c r="A626" s="4" t="s">
        <v>317</v>
      </c>
      <c r="B626" s="191" t="s">
        <v>307</v>
      </c>
      <c r="C626" s="191"/>
      <c r="D626" s="5">
        <v>0</v>
      </c>
      <c r="E626" s="5">
        <v>145</v>
      </c>
      <c r="F626" s="6">
        <v>145</v>
      </c>
      <c r="G626" s="7">
        <v>1</v>
      </c>
      <c r="H626" s="12" t="s">
        <v>904</v>
      </c>
    </row>
    <row r="627" spans="1:8" ht="15" customHeight="1">
      <c r="A627" s="4" t="s">
        <v>317</v>
      </c>
      <c r="B627" s="191" t="s">
        <v>635</v>
      </c>
      <c r="C627" s="191"/>
      <c r="D627" s="5">
        <v>0</v>
      </c>
      <c r="E627" s="5">
        <v>80</v>
      </c>
      <c r="F627" s="6">
        <v>80</v>
      </c>
      <c r="G627" s="7">
        <v>1</v>
      </c>
      <c r="H627" s="12" t="s">
        <v>905</v>
      </c>
    </row>
    <row r="628" spans="1:8" ht="15" customHeight="1">
      <c r="A628" s="4" t="s">
        <v>317</v>
      </c>
      <c r="B628" s="191" t="s">
        <v>635</v>
      </c>
      <c r="C628" s="191"/>
      <c r="D628" s="5">
        <v>0</v>
      </c>
      <c r="E628" s="5">
        <v>55</v>
      </c>
      <c r="F628" s="6">
        <v>55</v>
      </c>
      <c r="G628" s="7">
        <v>1</v>
      </c>
      <c r="H628" s="12" t="s">
        <v>906</v>
      </c>
    </row>
    <row r="629" spans="1:8" ht="35.25" customHeight="1">
      <c r="A629" s="4" t="s">
        <v>317</v>
      </c>
      <c r="B629" s="191" t="s">
        <v>644</v>
      </c>
      <c r="C629" s="191"/>
      <c r="D629" s="5">
        <v>0</v>
      </c>
      <c r="E629" s="5">
        <v>110</v>
      </c>
      <c r="F629" s="6">
        <v>110</v>
      </c>
      <c r="G629" s="7">
        <v>1</v>
      </c>
      <c r="H629" s="12" t="s">
        <v>189</v>
      </c>
    </row>
    <row r="630" spans="1:8" ht="26.25" customHeight="1">
      <c r="A630" s="4" t="s">
        <v>317</v>
      </c>
      <c r="B630" s="191" t="s">
        <v>644</v>
      </c>
      <c r="C630" s="191"/>
      <c r="D630" s="5">
        <v>0</v>
      </c>
      <c r="E630" s="5">
        <v>100</v>
      </c>
      <c r="F630" s="6">
        <v>100</v>
      </c>
      <c r="G630" s="7">
        <v>1</v>
      </c>
      <c r="H630" s="12" t="s">
        <v>190</v>
      </c>
    </row>
    <row r="631" spans="1:8" ht="24" customHeight="1">
      <c r="A631" s="4" t="s">
        <v>317</v>
      </c>
      <c r="B631" s="191" t="s">
        <v>644</v>
      </c>
      <c r="C631" s="191"/>
      <c r="D631" s="5">
        <v>0</v>
      </c>
      <c r="E631" s="5">
        <v>40</v>
      </c>
      <c r="F631" s="6">
        <v>40</v>
      </c>
      <c r="G631" s="7">
        <v>1</v>
      </c>
      <c r="H631" s="12" t="s">
        <v>191</v>
      </c>
    </row>
    <row r="632" spans="1:8" ht="27.75" customHeight="1">
      <c r="A632" s="4" t="s">
        <v>317</v>
      </c>
      <c r="B632" s="191" t="s">
        <v>644</v>
      </c>
      <c r="C632" s="191"/>
      <c r="D632" s="5">
        <v>0</v>
      </c>
      <c r="E632" s="5">
        <v>480</v>
      </c>
      <c r="F632" s="6">
        <v>480</v>
      </c>
      <c r="G632" s="7">
        <v>1</v>
      </c>
      <c r="H632" s="12" t="s">
        <v>192</v>
      </c>
    </row>
    <row r="633" spans="1:8" ht="24" customHeight="1">
      <c r="A633" s="4" t="s">
        <v>317</v>
      </c>
      <c r="B633" s="191" t="s">
        <v>644</v>
      </c>
      <c r="C633" s="191"/>
      <c r="D633" s="5">
        <v>0</v>
      </c>
      <c r="E633" s="5">
        <v>820</v>
      </c>
      <c r="F633" s="6">
        <v>820</v>
      </c>
      <c r="G633" s="7">
        <v>1</v>
      </c>
      <c r="H633" s="12" t="s">
        <v>193</v>
      </c>
    </row>
    <row r="634" spans="1:8" ht="24" customHeight="1">
      <c r="A634" s="4" t="s">
        <v>317</v>
      </c>
      <c r="B634" s="191" t="s">
        <v>644</v>
      </c>
      <c r="C634" s="191"/>
      <c r="D634" s="5">
        <v>0</v>
      </c>
      <c r="E634" s="5">
        <v>180</v>
      </c>
      <c r="F634" s="6">
        <v>180</v>
      </c>
      <c r="G634" s="7">
        <v>1</v>
      </c>
      <c r="H634" s="12" t="s">
        <v>194</v>
      </c>
    </row>
    <row r="635" spans="1:8" ht="24.75" customHeight="1">
      <c r="A635" s="4" t="s">
        <v>317</v>
      </c>
      <c r="B635" s="191" t="s">
        <v>644</v>
      </c>
      <c r="C635" s="191"/>
      <c r="D635" s="5">
        <v>0</v>
      </c>
      <c r="E635" s="5">
        <v>220</v>
      </c>
      <c r="F635" s="6">
        <v>220</v>
      </c>
      <c r="G635" s="7">
        <v>1</v>
      </c>
      <c r="H635" s="12" t="s">
        <v>195</v>
      </c>
    </row>
    <row r="636" spans="1:8" ht="15" customHeight="1">
      <c r="A636" s="195" t="s">
        <v>1044</v>
      </c>
      <c r="B636" s="195"/>
      <c r="C636" s="195"/>
      <c r="D636" s="5">
        <v>15000</v>
      </c>
      <c r="E636" s="5">
        <v>14990</v>
      </c>
      <c r="F636" s="6">
        <v>14990</v>
      </c>
      <c r="G636" s="7">
        <v>1</v>
      </c>
      <c r="H636" s="13" t="s">
        <v>317</v>
      </c>
    </row>
    <row r="637" spans="1:8" ht="15" customHeight="1">
      <c r="A637" s="194" t="s">
        <v>156</v>
      </c>
      <c r="B637" s="194"/>
      <c r="C637" s="194"/>
      <c r="D637" s="194"/>
      <c r="E637" s="194"/>
      <c r="F637" s="194"/>
      <c r="G637" s="194"/>
      <c r="H637" s="194"/>
    </row>
    <row r="638" spans="1:8" ht="27" customHeight="1">
      <c r="A638" s="4" t="s">
        <v>317</v>
      </c>
      <c r="B638" s="191" t="s">
        <v>506</v>
      </c>
      <c r="C638" s="191"/>
      <c r="D638" s="5">
        <v>500</v>
      </c>
      <c r="E638" s="5">
        <v>500</v>
      </c>
      <c r="F638" s="6">
        <v>500</v>
      </c>
      <c r="G638" s="7">
        <v>1</v>
      </c>
      <c r="H638" s="12" t="s">
        <v>196</v>
      </c>
    </row>
    <row r="639" spans="1:8" ht="15" customHeight="1">
      <c r="A639" s="195" t="s">
        <v>824</v>
      </c>
      <c r="B639" s="195"/>
      <c r="C639" s="195"/>
      <c r="D639" s="5">
        <v>500</v>
      </c>
      <c r="E639" s="5">
        <v>500</v>
      </c>
      <c r="F639" s="6">
        <v>500</v>
      </c>
      <c r="G639" s="7">
        <v>1</v>
      </c>
      <c r="H639" s="13" t="s">
        <v>317</v>
      </c>
    </row>
    <row r="640" spans="1:8" ht="15" customHeight="1">
      <c r="A640" s="196" t="s">
        <v>197</v>
      </c>
      <c r="B640" s="196"/>
      <c r="C640" s="196"/>
      <c r="D640" s="9">
        <v>17800</v>
      </c>
      <c r="E640" s="9">
        <v>17657.4</v>
      </c>
      <c r="F640" s="9">
        <v>17657.4</v>
      </c>
      <c r="G640" s="10">
        <v>1</v>
      </c>
      <c r="H640" s="15" t="s">
        <v>317</v>
      </c>
    </row>
    <row r="641" spans="1:8" ht="15" customHeight="1">
      <c r="A641" s="193" t="s">
        <v>198</v>
      </c>
      <c r="B641" s="193"/>
      <c r="C641" s="193"/>
      <c r="D641" s="193"/>
      <c r="E641" s="193"/>
      <c r="F641" s="193"/>
      <c r="G641" s="193"/>
      <c r="H641" s="193"/>
    </row>
    <row r="642" spans="1:8" ht="15" customHeight="1">
      <c r="A642" s="194" t="s">
        <v>199</v>
      </c>
      <c r="B642" s="194"/>
      <c r="C642" s="194"/>
      <c r="D642" s="194"/>
      <c r="E642" s="194"/>
      <c r="F642" s="194"/>
      <c r="G642" s="194"/>
      <c r="H642" s="194"/>
    </row>
    <row r="643" spans="1:8" ht="24" customHeight="1">
      <c r="A643" s="4" t="s">
        <v>317</v>
      </c>
      <c r="B643" s="191" t="s">
        <v>47</v>
      </c>
      <c r="C643" s="191"/>
      <c r="D643" s="5">
        <v>0</v>
      </c>
      <c r="E643" s="5">
        <v>8.672</v>
      </c>
      <c r="F643" s="6">
        <v>8.672</v>
      </c>
      <c r="G643" s="7">
        <v>1</v>
      </c>
      <c r="H643" s="12" t="s">
        <v>200</v>
      </c>
    </row>
    <row r="644" spans="1:8" ht="21.75" customHeight="1">
      <c r="A644" s="4" t="s">
        <v>317</v>
      </c>
      <c r="B644" s="191" t="s">
        <v>738</v>
      </c>
      <c r="C644" s="191"/>
      <c r="D644" s="5">
        <v>0</v>
      </c>
      <c r="E644" s="5">
        <v>488.281</v>
      </c>
      <c r="F644" s="6">
        <v>488.281</v>
      </c>
      <c r="G644" s="7">
        <v>1</v>
      </c>
      <c r="H644" s="12" t="s">
        <v>201</v>
      </c>
    </row>
    <row r="645" spans="1:8" ht="21.75" customHeight="1">
      <c r="A645" s="4" t="s">
        <v>317</v>
      </c>
      <c r="B645" s="191" t="s">
        <v>738</v>
      </c>
      <c r="C645" s="191"/>
      <c r="D645" s="5">
        <v>0</v>
      </c>
      <c r="E645" s="5">
        <v>65.05</v>
      </c>
      <c r="F645" s="6">
        <v>65.05</v>
      </c>
      <c r="G645" s="7">
        <v>1</v>
      </c>
      <c r="H645" s="12" t="s">
        <v>202</v>
      </c>
    </row>
    <row r="646" spans="1:8" ht="24.75" customHeight="1">
      <c r="A646" s="4" t="s">
        <v>317</v>
      </c>
      <c r="B646" s="191" t="s">
        <v>46</v>
      </c>
      <c r="C646" s="191"/>
      <c r="D646" s="5">
        <v>0</v>
      </c>
      <c r="E646" s="5">
        <v>3.106</v>
      </c>
      <c r="F646" s="6">
        <v>3.106</v>
      </c>
      <c r="G646" s="7">
        <v>1</v>
      </c>
      <c r="H646" s="12" t="s">
        <v>203</v>
      </c>
    </row>
    <row r="647" spans="1:8" ht="15" customHeight="1">
      <c r="A647" s="195" t="s">
        <v>204</v>
      </c>
      <c r="B647" s="195"/>
      <c r="C647" s="195"/>
      <c r="D647" s="5">
        <v>0</v>
      </c>
      <c r="E647" s="5">
        <v>565.109</v>
      </c>
      <c r="F647" s="6">
        <v>565.109</v>
      </c>
      <c r="G647" s="7">
        <v>1</v>
      </c>
      <c r="H647" s="13" t="s">
        <v>317</v>
      </c>
    </row>
    <row r="648" spans="1:8" ht="15" customHeight="1">
      <c r="A648" s="194" t="s">
        <v>101</v>
      </c>
      <c r="B648" s="194"/>
      <c r="C648" s="194"/>
      <c r="D648" s="194"/>
      <c r="E648" s="194"/>
      <c r="F648" s="194"/>
      <c r="G648" s="194"/>
      <c r="H648" s="194"/>
    </row>
    <row r="649" spans="1:8" ht="24" customHeight="1">
      <c r="A649" s="4" t="s">
        <v>317</v>
      </c>
      <c r="B649" s="191" t="s">
        <v>47</v>
      </c>
      <c r="C649" s="191"/>
      <c r="D649" s="5">
        <v>0</v>
      </c>
      <c r="E649" s="5">
        <v>15057</v>
      </c>
      <c r="F649" s="6">
        <v>15057</v>
      </c>
      <c r="G649" s="7">
        <v>1</v>
      </c>
      <c r="H649" s="12" t="s">
        <v>205</v>
      </c>
    </row>
    <row r="650" spans="1:8" ht="15" customHeight="1">
      <c r="A650" s="195" t="s">
        <v>102</v>
      </c>
      <c r="B650" s="195"/>
      <c r="C650" s="195"/>
      <c r="D650" s="5">
        <v>0</v>
      </c>
      <c r="E650" s="5">
        <v>15057</v>
      </c>
      <c r="F650" s="6">
        <v>15057</v>
      </c>
      <c r="G650" s="7">
        <v>1</v>
      </c>
      <c r="H650" s="13" t="s">
        <v>317</v>
      </c>
    </row>
    <row r="651" spans="1:8" ht="15" customHeight="1">
      <c r="A651" s="194" t="s">
        <v>206</v>
      </c>
      <c r="B651" s="194"/>
      <c r="C651" s="194"/>
      <c r="D651" s="194"/>
      <c r="E651" s="194"/>
      <c r="F651" s="194"/>
      <c r="G651" s="194"/>
      <c r="H651" s="194"/>
    </row>
    <row r="652" spans="1:8" ht="35.25" customHeight="1">
      <c r="A652" s="4" t="s">
        <v>317</v>
      </c>
      <c r="B652" s="191" t="s">
        <v>644</v>
      </c>
      <c r="C652" s="191"/>
      <c r="D652" s="5">
        <v>2350</v>
      </c>
      <c r="E652" s="5">
        <v>2350</v>
      </c>
      <c r="F652" s="6">
        <v>2350</v>
      </c>
      <c r="G652" s="7">
        <v>1</v>
      </c>
      <c r="H652" s="12" t="s">
        <v>207</v>
      </c>
    </row>
    <row r="653" spans="1:8" ht="15" customHeight="1">
      <c r="A653" s="4" t="s">
        <v>317</v>
      </c>
      <c r="B653" s="191" t="s">
        <v>635</v>
      </c>
      <c r="C653" s="191"/>
      <c r="D653" s="5">
        <v>0</v>
      </c>
      <c r="E653" s="5">
        <v>12</v>
      </c>
      <c r="F653" s="6">
        <v>12</v>
      </c>
      <c r="G653" s="7">
        <v>1</v>
      </c>
      <c r="H653" s="12" t="s">
        <v>208</v>
      </c>
    </row>
    <row r="654" spans="1:8" ht="25.5" customHeight="1">
      <c r="A654" s="4" t="s">
        <v>317</v>
      </c>
      <c r="B654" s="191" t="s">
        <v>635</v>
      </c>
      <c r="C654" s="191"/>
      <c r="D654" s="5">
        <v>0</v>
      </c>
      <c r="E654" s="5">
        <v>30</v>
      </c>
      <c r="F654" s="6">
        <v>30</v>
      </c>
      <c r="G654" s="7">
        <v>1</v>
      </c>
      <c r="H654" s="12" t="s">
        <v>209</v>
      </c>
    </row>
    <row r="655" spans="1:8" ht="22.5" customHeight="1">
      <c r="A655" s="4" t="s">
        <v>317</v>
      </c>
      <c r="B655" s="191" t="s">
        <v>307</v>
      </c>
      <c r="C655" s="191"/>
      <c r="D655" s="5">
        <v>0</v>
      </c>
      <c r="E655" s="5">
        <v>55.4</v>
      </c>
      <c r="F655" s="6">
        <v>55.4</v>
      </c>
      <c r="G655" s="7">
        <v>1</v>
      </c>
      <c r="H655" s="12" t="s">
        <v>210</v>
      </c>
    </row>
    <row r="656" spans="1:8" ht="15" customHeight="1">
      <c r="A656" s="4" t="s">
        <v>317</v>
      </c>
      <c r="B656" s="191" t="s">
        <v>635</v>
      </c>
      <c r="C656" s="191"/>
      <c r="D656" s="5">
        <v>0</v>
      </c>
      <c r="E656" s="5">
        <v>35</v>
      </c>
      <c r="F656" s="6">
        <v>35</v>
      </c>
      <c r="G656" s="7">
        <v>1</v>
      </c>
      <c r="H656" s="12" t="s">
        <v>211</v>
      </c>
    </row>
    <row r="657" spans="1:8" ht="15" customHeight="1">
      <c r="A657" s="4" t="s">
        <v>317</v>
      </c>
      <c r="B657" s="191" t="s">
        <v>635</v>
      </c>
      <c r="C657" s="191"/>
      <c r="D657" s="5">
        <v>0</v>
      </c>
      <c r="E657" s="5">
        <v>20</v>
      </c>
      <c r="F657" s="6">
        <v>20</v>
      </c>
      <c r="G657" s="7">
        <v>1</v>
      </c>
      <c r="H657" s="12" t="s">
        <v>212</v>
      </c>
    </row>
    <row r="658" spans="1:8" ht="15" customHeight="1">
      <c r="A658" s="4" t="s">
        <v>317</v>
      </c>
      <c r="B658" s="191" t="s">
        <v>635</v>
      </c>
      <c r="C658" s="191"/>
      <c r="D658" s="5">
        <v>0</v>
      </c>
      <c r="E658" s="5">
        <v>20</v>
      </c>
      <c r="F658" s="6">
        <v>20</v>
      </c>
      <c r="G658" s="7">
        <v>1</v>
      </c>
      <c r="H658" s="12" t="s">
        <v>213</v>
      </c>
    </row>
    <row r="659" spans="1:8" ht="15" customHeight="1">
      <c r="A659" s="4" t="s">
        <v>317</v>
      </c>
      <c r="B659" s="191" t="s">
        <v>635</v>
      </c>
      <c r="C659" s="191"/>
      <c r="D659" s="5">
        <v>0</v>
      </c>
      <c r="E659" s="5">
        <v>27</v>
      </c>
      <c r="F659" s="6">
        <v>27</v>
      </c>
      <c r="G659" s="7">
        <v>1</v>
      </c>
      <c r="H659" s="12" t="s">
        <v>214</v>
      </c>
    </row>
    <row r="660" spans="1:8" ht="25.5" customHeight="1">
      <c r="A660" s="4" t="s">
        <v>317</v>
      </c>
      <c r="B660" s="191" t="s">
        <v>635</v>
      </c>
      <c r="C660" s="191"/>
      <c r="D660" s="5">
        <v>0</v>
      </c>
      <c r="E660" s="5">
        <v>155</v>
      </c>
      <c r="F660" s="6">
        <v>155</v>
      </c>
      <c r="G660" s="7">
        <v>1</v>
      </c>
      <c r="H660" s="12" t="s">
        <v>215</v>
      </c>
    </row>
    <row r="661" spans="1:8" ht="24" customHeight="1">
      <c r="A661" s="4" t="s">
        <v>317</v>
      </c>
      <c r="B661" s="191" t="s">
        <v>635</v>
      </c>
      <c r="C661" s="191"/>
      <c r="D661" s="5">
        <v>0</v>
      </c>
      <c r="E661" s="5">
        <v>49</v>
      </c>
      <c r="F661" s="6">
        <v>49</v>
      </c>
      <c r="G661" s="7">
        <v>1</v>
      </c>
      <c r="H661" s="12" t="s">
        <v>216</v>
      </c>
    </row>
    <row r="662" spans="1:8" ht="15" customHeight="1">
      <c r="A662" s="195" t="s">
        <v>217</v>
      </c>
      <c r="B662" s="195"/>
      <c r="C662" s="195"/>
      <c r="D662" s="5">
        <v>2350</v>
      </c>
      <c r="E662" s="5">
        <v>2753.4</v>
      </c>
      <c r="F662" s="6">
        <v>2753.4</v>
      </c>
      <c r="G662" s="7">
        <v>1</v>
      </c>
      <c r="H662" s="13" t="s">
        <v>317</v>
      </c>
    </row>
    <row r="663" spans="1:8" ht="15" customHeight="1">
      <c r="A663" s="194" t="s">
        <v>798</v>
      </c>
      <c r="B663" s="194"/>
      <c r="C663" s="194"/>
      <c r="D663" s="194"/>
      <c r="E663" s="194"/>
      <c r="F663" s="194"/>
      <c r="G663" s="194"/>
      <c r="H663" s="194"/>
    </row>
    <row r="664" spans="1:8" ht="23.25" customHeight="1">
      <c r="A664" s="4" t="s">
        <v>317</v>
      </c>
      <c r="B664" s="191" t="s">
        <v>46</v>
      </c>
      <c r="C664" s="191"/>
      <c r="D664" s="5">
        <v>0</v>
      </c>
      <c r="E664" s="5">
        <v>45</v>
      </c>
      <c r="F664" s="6">
        <v>45</v>
      </c>
      <c r="G664" s="7">
        <v>1</v>
      </c>
      <c r="H664" s="12" t="s">
        <v>218</v>
      </c>
    </row>
    <row r="665" spans="1:8" ht="21" customHeight="1">
      <c r="A665" s="4" t="s">
        <v>317</v>
      </c>
      <c r="B665" s="191" t="s">
        <v>635</v>
      </c>
      <c r="C665" s="191"/>
      <c r="D665" s="5">
        <v>500</v>
      </c>
      <c r="E665" s="5">
        <v>0.6</v>
      </c>
      <c r="F665" s="6">
        <v>1</v>
      </c>
      <c r="G665" s="7">
        <v>1</v>
      </c>
      <c r="H665" s="12" t="s">
        <v>219</v>
      </c>
    </row>
    <row r="666" spans="1:8" ht="15" customHeight="1">
      <c r="A666" s="195" t="s">
        <v>800</v>
      </c>
      <c r="B666" s="195"/>
      <c r="C666" s="195"/>
      <c r="D666" s="5">
        <v>500</v>
      </c>
      <c r="E666" s="5">
        <v>45.6</v>
      </c>
      <c r="F666" s="6">
        <v>46</v>
      </c>
      <c r="G666" s="7">
        <v>1</v>
      </c>
      <c r="H666" s="13" t="s">
        <v>317</v>
      </c>
    </row>
    <row r="667" spans="1:8" ht="15" customHeight="1">
      <c r="A667" s="196" t="s">
        <v>1268</v>
      </c>
      <c r="B667" s="196"/>
      <c r="C667" s="196"/>
      <c r="D667" s="9">
        <v>2850</v>
      </c>
      <c r="E667" s="9">
        <v>18421.109</v>
      </c>
      <c r="F667" s="9">
        <v>18420.509</v>
      </c>
      <c r="G667" s="10">
        <v>0.99997</v>
      </c>
      <c r="H667" s="15" t="s">
        <v>317</v>
      </c>
    </row>
    <row r="668" spans="1:8" ht="15" customHeight="1">
      <c r="A668" s="193" t="s">
        <v>220</v>
      </c>
      <c r="B668" s="193"/>
      <c r="C668" s="193"/>
      <c r="D668" s="193"/>
      <c r="E668" s="193"/>
      <c r="F668" s="193"/>
      <c r="G668" s="193"/>
      <c r="H668" s="193"/>
    </row>
    <row r="669" spans="1:8" ht="15" customHeight="1">
      <c r="A669" s="194" t="s">
        <v>325</v>
      </c>
      <c r="B669" s="194"/>
      <c r="C669" s="194"/>
      <c r="D669" s="194"/>
      <c r="E669" s="194"/>
      <c r="F669" s="194"/>
      <c r="G669" s="194"/>
      <c r="H669" s="194"/>
    </row>
    <row r="670" spans="1:8" ht="24.75" customHeight="1">
      <c r="A670" s="4" t="s">
        <v>317</v>
      </c>
      <c r="B670" s="191" t="s">
        <v>47</v>
      </c>
      <c r="C670" s="191"/>
      <c r="D670" s="5">
        <v>0</v>
      </c>
      <c r="E670" s="5">
        <v>335</v>
      </c>
      <c r="F670" s="6">
        <v>335</v>
      </c>
      <c r="G670" s="7">
        <v>1</v>
      </c>
      <c r="H670" s="12" t="s">
        <v>221</v>
      </c>
    </row>
    <row r="671" spans="1:8" ht="15" customHeight="1">
      <c r="A671" s="195" t="s">
        <v>331</v>
      </c>
      <c r="B671" s="195"/>
      <c r="C671" s="195"/>
      <c r="D671" s="5">
        <v>0</v>
      </c>
      <c r="E671" s="5">
        <v>335</v>
      </c>
      <c r="F671" s="6">
        <v>335</v>
      </c>
      <c r="G671" s="7">
        <v>1</v>
      </c>
      <c r="H671" s="13" t="s">
        <v>317</v>
      </c>
    </row>
    <row r="672" spans="1:8" ht="15" customHeight="1">
      <c r="A672" s="196" t="s">
        <v>100</v>
      </c>
      <c r="B672" s="196"/>
      <c r="C672" s="196"/>
      <c r="D672" s="9">
        <v>0</v>
      </c>
      <c r="E672" s="9">
        <v>335</v>
      </c>
      <c r="F672" s="9">
        <v>335</v>
      </c>
      <c r="G672" s="10">
        <v>1</v>
      </c>
      <c r="H672" s="15" t="s">
        <v>317</v>
      </c>
    </row>
    <row r="673" spans="1:8" ht="15" customHeight="1">
      <c r="A673" s="193" t="s">
        <v>222</v>
      </c>
      <c r="B673" s="193"/>
      <c r="C673" s="193"/>
      <c r="D673" s="193"/>
      <c r="E673" s="193"/>
      <c r="F673" s="193"/>
      <c r="G673" s="193"/>
      <c r="H673" s="193"/>
    </row>
    <row r="674" spans="1:8" ht="15" customHeight="1">
      <c r="A674" s="194" t="s">
        <v>103</v>
      </c>
      <c r="B674" s="194"/>
      <c r="C674" s="194"/>
      <c r="D674" s="194"/>
      <c r="E674" s="194"/>
      <c r="F674" s="194"/>
      <c r="G674" s="194"/>
      <c r="H674" s="194"/>
    </row>
    <row r="675" spans="1:8" ht="21.75" customHeight="1">
      <c r="A675" s="4" t="s">
        <v>317</v>
      </c>
      <c r="B675" s="191" t="s">
        <v>635</v>
      </c>
      <c r="C675" s="191"/>
      <c r="D675" s="5">
        <v>0</v>
      </c>
      <c r="E675" s="5">
        <v>50</v>
      </c>
      <c r="F675" s="6">
        <v>50</v>
      </c>
      <c r="G675" s="7">
        <v>1</v>
      </c>
      <c r="H675" s="12" t="s">
        <v>1194</v>
      </c>
    </row>
    <row r="676" spans="1:8" ht="21.75" customHeight="1">
      <c r="A676" s="4" t="s">
        <v>317</v>
      </c>
      <c r="B676" s="191" t="s">
        <v>635</v>
      </c>
      <c r="C676" s="191"/>
      <c r="D676" s="5">
        <v>0</v>
      </c>
      <c r="E676" s="5">
        <v>20</v>
      </c>
      <c r="F676" s="6">
        <v>20</v>
      </c>
      <c r="G676" s="7">
        <v>1</v>
      </c>
      <c r="H676" s="12" t="s">
        <v>223</v>
      </c>
    </row>
    <row r="677" spans="1:8" ht="24" customHeight="1">
      <c r="A677" s="4" t="s">
        <v>317</v>
      </c>
      <c r="B677" s="191" t="s">
        <v>635</v>
      </c>
      <c r="C677" s="191"/>
      <c r="D677" s="5">
        <v>0</v>
      </c>
      <c r="E677" s="5">
        <v>20</v>
      </c>
      <c r="F677" s="6">
        <v>20</v>
      </c>
      <c r="G677" s="7">
        <v>1</v>
      </c>
      <c r="H677" s="12" t="s">
        <v>224</v>
      </c>
    </row>
    <row r="678" spans="1:8" ht="15" customHeight="1">
      <c r="A678" s="195" t="s">
        <v>104</v>
      </c>
      <c r="B678" s="195"/>
      <c r="C678" s="195"/>
      <c r="D678" s="5">
        <v>0</v>
      </c>
      <c r="E678" s="5">
        <v>90</v>
      </c>
      <c r="F678" s="6">
        <v>90</v>
      </c>
      <c r="G678" s="7">
        <v>1</v>
      </c>
      <c r="H678" s="13" t="s">
        <v>317</v>
      </c>
    </row>
    <row r="679" spans="1:8" ht="15" customHeight="1">
      <c r="A679" s="194" t="s">
        <v>225</v>
      </c>
      <c r="B679" s="194"/>
      <c r="C679" s="194"/>
      <c r="D679" s="194"/>
      <c r="E679" s="194"/>
      <c r="F679" s="194"/>
      <c r="G679" s="194"/>
      <c r="H679" s="194"/>
    </row>
    <row r="680" spans="1:8" ht="22.5" customHeight="1">
      <c r="A680" s="4" t="s">
        <v>317</v>
      </c>
      <c r="B680" s="191" t="s">
        <v>738</v>
      </c>
      <c r="C680" s="191"/>
      <c r="D680" s="5">
        <v>0</v>
      </c>
      <c r="E680" s="5">
        <v>120</v>
      </c>
      <c r="F680" s="6">
        <v>120</v>
      </c>
      <c r="G680" s="7">
        <v>1</v>
      </c>
      <c r="H680" s="12" t="s">
        <v>226</v>
      </c>
    </row>
    <row r="681" spans="1:8" ht="15" customHeight="1">
      <c r="A681" s="195" t="s">
        <v>227</v>
      </c>
      <c r="B681" s="195"/>
      <c r="C681" s="195"/>
      <c r="D681" s="5">
        <v>0</v>
      </c>
      <c r="E681" s="5">
        <v>120</v>
      </c>
      <c r="F681" s="6">
        <v>120</v>
      </c>
      <c r="G681" s="7">
        <v>1</v>
      </c>
      <c r="H681" s="13" t="s">
        <v>317</v>
      </c>
    </row>
    <row r="682" spans="1:8" ht="15" customHeight="1">
      <c r="A682" s="194" t="s">
        <v>103</v>
      </c>
      <c r="B682" s="194"/>
      <c r="C682" s="194"/>
      <c r="D682" s="194"/>
      <c r="E682" s="194"/>
      <c r="F682" s="194"/>
      <c r="G682" s="194"/>
      <c r="H682" s="194"/>
    </row>
    <row r="683" spans="1:8" ht="15" customHeight="1">
      <c r="A683" s="4" t="s">
        <v>317</v>
      </c>
      <c r="B683" s="191" t="s">
        <v>635</v>
      </c>
      <c r="C683" s="191"/>
      <c r="D683" s="5">
        <v>800</v>
      </c>
      <c r="E683" s="5">
        <v>0</v>
      </c>
      <c r="F683" s="6">
        <v>0</v>
      </c>
      <c r="G683" s="7">
        <v>0</v>
      </c>
      <c r="H683" s="12" t="s">
        <v>648</v>
      </c>
    </row>
    <row r="684" spans="1:8" ht="15" customHeight="1">
      <c r="A684" s="4" t="s">
        <v>317</v>
      </c>
      <c r="B684" s="191" t="s">
        <v>635</v>
      </c>
      <c r="C684" s="191"/>
      <c r="D684" s="5">
        <v>0</v>
      </c>
      <c r="E684" s="5">
        <v>120</v>
      </c>
      <c r="F684" s="6">
        <v>120</v>
      </c>
      <c r="G684" s="7">
        <v>1</v>
      </c>
      <c r="H684" s="12" t="s">
        <v>1100</v>
      </c>
    </row>
    <row r="685" spans="1:8" ht="22.5" customHeight="1">
      <c r="A685" s="4" t="s">
        <v>317</v>
      </c>
      <c r="B685" s="191" t="s">
        <v>635</v>
      </c>
      <c r="C685" s="191"/>
      <c r="D685" s="5">
        <v>0</v>
      </c>
      <c r="E685" s="5">
        <v>70</v>
      </c>
      <c r="F685" s="6">
        <v>70</v>
      </c>
      <c r="G685" s="7">
        <v>1</v>
      </c>
      <c r="H685" s="12" t="s">
        <v>1103</v>
      </c>
    </row>
    <row r="686" spans="1:8" ht="21.75" customHeight="1">
      <c r="A686" s="4" t="s">
        <v>317</v>
      </c>
      <c r="B686" s="191" t="s">
        <v>635</v>
      </c>
      <c r="C686" s="191"/>
      <c r="D686" s="5">
        <v>0</v>
      </c>
      <c r="E686" s="5">
        <v>75</v>
      </c>
      <c r="F686" s="6">
        <v>75</v>
      </c>
      <c r="G686" s="7">
        <v>1</v>
      </c>
      <c r="H686" s="12" t="s">
        <v>228</v>
      </c>
    </row>
    <row r="687" spans="1:8" ht="15" customHeight="1">
      <c r="A687" s="4" t="s">
        <v>317</v>
      </c>
      <c r="B687" s="191" t="s">
        <v>635</v>
      </c>
      <c r="C687" s="191"/>
      <c r="D687" s="5">
        <v>0</v>
      </c>
      <c r="E687" s="5">
        <v>60</v>
      </c>
      <c r="F687" s="6">
        <v>60</v>
      </c>
      <c r="G687" s="7">
        <v>1</v>
      </c>
      <c r="H687" s="12" t="s">
        <v>229</v>
      </c>
    </row>
    <row r="688" spans="1:8" ht="15" customHeight="1">
      <c r="A688" s="4" t="s">
        <v>317</v>
      </c>
      <c r="B688" s="191" t="s">
        <v>635</v>
      </c>
      <c r="C688" s="191"/>
      <c r="D688" s="5">
        <v>0</v>
      </c>
      <c r="E688" s="5">
        <v>90</v>
      </c>
      <c r="F688" s="6">
        <v>90</v>
      </c>
      <c r="G688" s="7">
        <v>1</v>
      </c>
      <c r="H688" s="12" t="s">
        <v>557</v>
      </c>
    </row>
    <row r="689" spans="1:8" ht="22.5" customHeight="1">
      <c r="A689" s="4" t="s">
        <v>317</v>
      </c>
      <c r="B689" s="191" t="s">
        <v>635</v>
      </c>
      <c r="C689" s="191"/>
      <c r="D689" s="5">
        <v>0</v>
      </c>
      <c r="E689" s="5">
        <v>20</v>
      </c>
      <c r="F689" s="6">
        <v>20</v>
      </c>
      <c r="G689" s="7">
        <v>1</v>
      </c>
      <c r="H689" s="12" t="s">
        <v>230</v>
      </c>
    </row>
    <row r="690" spans="1:8" ht="15" customHeight="1">
      <c r="A690" s="4" t="s">
        <v>317</v>
      </c>
      <c r="B690" s="191" t="s">
        <v>635</v>
      </c>
      <c r="C690" s="191"/>
      <c r="D690" s="5">
        <v>0</v>
      </c>
      <c r="E690" s="5">
        <v>80</v>
      </c>
      <c r="F690" s="6">
        <v>80</v>
      </c>
      <c r="G690" s="7">
        <v>1</v>
      </c>
      <c r="H690" s="12" t="s">
        <v>1102</v>
      </c>
    </row>
    <row r="691" spans="1:8" ht="23.25" customHeight="1">
      <c r="A691" s="4" t="s">
        <v>317</v>
      </c>
      <c r="B691" s="191" t="s">
        <v>635</v>
      </c>
      <c r="C691" s="191"/>
      <c r="D691" s="5">
        <v>0</v>
      </c>
      <c r="E691" s="5">
        <v>50</v>
      </c>
      <c r="F691" s="6">
        <v>50</v>
      </c>
      <c r="G691" s="7">
        <v>1</v>
      </c>
      <c r="H691" s="12" t="s">
        <v>231</v>
      </c>
    </row>
    <row r="692" spans="1:8" ht="22.5" customHeight="1">
      <c r="A692" s="4" t="s">
        <v>317</v>
      </c>
      <c r="B692" s="191" t="s">
        <v>635</v>
      </c>
      <c r="C692" s="191"/>
      <c r="D692" s="5">
        <v>0</v>
      </c>
      <c r="E692" s="5">
        <v>35</v>
      </c>
      <c r="F692" s="6">
        <v>35</v>
      </c>
      <c r="G692" s="7">
        <v>1</v>
      </c>
      <c r="H692" s="12" t="s">
        <v>1101</v>
      </c>
    </row>
    <row r="693" spans="1:8" ht="15" customHeight="1">
      <c r="A693" s="4" t="s">
        <v>317</v>
      </c>
      <c r="B693" s="191" t="s">
        <v>635</v>
      </c>
      <c r="C693" s="191"/>
      <c r="D693" s="5">
        <v>0</v>
      </c>
      <c r="E693" s="5">
        <v>45</v>
      </c>
      <c r="F693" s="6">
        <v>45</v>
      </c>
      <c r="G693" s="7">
        <v>1</v>
      </c>
      <c r="H693" s="12" t="s">
        <v>232</v>
      </c>
    </row>
    <row r="694" spans="1:8" ht="23.25" customHeight="1">
      <c r="A694" s="4" t="s">
        <v>317</v>
      </c>
      <c r="B694" s="191" t="s">
        <v>635</v>
      </c>
      <c r="C694" s="191"/>
      <c r="D694" s="5">
        <v>0</v>
      </c>
      <c r="E694" s="5">
        <v>35</v>
      </c>
      <c r="F694" s="6">
        <v>35</v>
      </c>
      <c r="G694" s="7">
        <v>1</v>
      </c>
      <c r="H694" s="12" t="s">
        <v>233</v>
      </c>
    </row>
    <row r="695" spans="1:8" ht="15" customHeight="1">
      <c r="A695" s="195" t="s">
        <v>104</v>
      </c>
      <c r="B695" s="195"/>
      <c r="C695" s="195"/>
      <c r="D695" s="5">
        <v>800</v>
      </c>
      <c r="E695" s="5">
        <v>680</v>
      </c>
      <c r="F695" s="6">
        <v>680</v>
      </c>
      <c r="G695" s="7">
        <v>1</v>
      </c>
      <c r="H695" s="13" t="s">
        <v>317</v>
      </c>
    </row>
    <row r="696" spans="1:8" ht="15" customHeight="1">
      <c r="A696" s="196" t="s">
        <v>361</v>
      </c>
      <c r="B696" s="196"/>
      <c r="C696" s="196"/>
      <c r="D696" s="9">
        <v>800</v>
      </c>
      <c r="E696" s="9">
        <v>890</v>
      </c>
      <c r="F696" s="9">
        <v>890</v>
      </c>
      <c r="G696" s="10">
        <v>1</v>
      </c>
      <c r="H696" s="15" t="s">
        <v>317</v>
      </c>
    </row>
    <row r="697" spans="1:8" ht="15" customHeight="1">
      <c r="A697" s="193" t="s">
        <v>234</v>
      </c>
      <c r="B697" s="193"/>
      <c r="C697" s="193"/>
      <c r="D697" s="193"/>
      <c r="E697" s="193"/>
      <c r="F697" s="193"/>
      <c r="G697" s="193"/>
      <c r="H697" s="193"/>
    </row>
    <row r="698" spans="1:8" ht="15" customHeight="1">
      <c r="A698" s="194" t="s">
        <v>826</v>
      </c>
      <c r="B698" s="194"/>
      <c r="C698" s="194"/>
      <c r="D698" s="194"/>
      <c r="E698" s="194"/>
      <c r="F698" s="194"/>
      <c r="G698" s="194"/>
      <c r="H698" s="194"/>
    </row>
    <row r="699" spans="1:8" ht="24.75" customHeight="1">
      <c r="A699" s="4" t="s">
        <v>317</v>
      </c>
      <c r="B699" s="191" t="s">
        <v>46</v>
      </c>
      <c r="C699" s="191"/>
      <c r="D699" s="5">
        <v>0</v>
      </c>
      <c r="E699" s="5">
        <v>511</v>
      </c>
      <c r="F699" s="6">
        <v>480</v>
      </c>
      <c r="G699" s="7">
        <f>F699/E699</f>
        <v>0.9393346379647749</v>
      </c>
      <c r="H699" s="12" t="s">
        <v>235</v>
      </c>
    </row>
    <row r="700" spans="1:8" ht="27.75" customHeight="1">
      <c r="A700" s="4" t="s">
        <v>317</v>
      </c>
      <c r="B700" s="191" t="s">
        <v>623</v>
      </c>
      <c r="C700" s="191"/>
      <c r="D700" s="5">
        <v>0</v>
      </c>
      <c r="E700" s="5">
        <v>40</v>
      </c>
      <c r="F700" s="6">
        <v>40</v>
      </c>
      <c r="G700" s="7">
        <v>1</v>
      </c>
      <c r="H700" s="12" t="s">
        <v>236</v>
      </c>
    </row>
    <row r="701" spans="1:8" ht="26.25" customHeight="1">
      <c r="A701" s="4" t="s">
        <v>317</v>
      </c>
      <c r="B701" s="191" t="s">
        <v>506</v>
      </c>
      <c r="C701" s="191"/>
      <c r="D701" s="5">
        <v>0</v>
      </c>
      <c r="E701" s="5">
        <v>970</v>
      </c>
      <c r="F701" s="6">
        <v>970</v>
      </c>
      <c r="G701" s="7">
        <v>1</v>
      </c>
      <c r="H701" s="12" t="s">
        <v>236</v>
      </c>
    </row>
    <row r="702" spans="1:8" ht="15" customHeight="1">
      <c r="A702" s="195" t="s">
        <v>827</v>
      </c>
      <c r="B702" s="195"/>
      <c r="C702" s="195"/>
      <c r="D702" s="5">
        <v>0</v>
      </c>
      <c r="E702" s="5">
        <v>1521</v>
      </c>
      <c r="F702" s="6">
        <v>1490</v>
      </c>
      <c r="G702" s="7">
        <f>F702/E702</f>
        <v>0.9796186719263642</v>
      </c>
      <c r="H702" s="13" t="s">
        <v>317</v>
      </c>
    </row>
    <row r="703" spans="1:8" ht="15" customHeight="1">
      <c r="A703" s="196" t="s">
        <v>1125</v>
      </c>
      <c r="B703" s="196"/>
      <c r="C703" s="196"/>
      <c r="D703" s="9">
        <v>0</v>
      </c>
      <c r="E703" s="9">
        <v>1521</v>
      </c>
      <c r="F703" s="9">
        <v>1490</v>
      </c>
      <c r="G703" s="10">
        <f>F703/E703</f>
        <v>0.9796186719263642</v>
      </c>
      <c r="H703" s="15" t="s">
        <v>317</v>
      </c>
    </row>
    <row r="704" spans="1:8" ht="30" customHeight="1">
      <c r="A704" s="196" t="s">
        <v>239</v>
      </c>
      <c r="B704" s="196"/>
      <c r="C704" s="196"/>
      <c r="D704" s="8">
        <v>72420</v>
      </c>
      <c r="E704" s="8">
        <v>97119.509</v>
      </c>
      <c r="F704" s="8">
        <v>96612</v>
      </c>
      <c r="G704" s="14">
        <f>F704/E704</f>
        <v>0.9947743866785816</v>
      </c>
      <c r="H704" s="15" t="s">
        <v>317</v>
      </c>
    </row>
  </sheetData>
  <sheetProtection/>
  <mergeCells count="704">
    <mergeCell ref="B1:C1"/>
    <mergeCell ref="A7:H7"/>
    <mergeCell ref="A8:H8"/>
    <mergeCell ref="B9:C9"/>
    <mergeCell ref="A2:H2"/>
    <mergeCell ref="A3:H3"/>
    <mergeCell ref="B4:C4"/>
    <mergeCell ref="A5:C5"/>
    <mergeCell ref="A6:C6"/>
    <mergeCell ref="B10:C10"/>
    <mergeCell ref="B11:C11"/>
    <mergeCell ref="B12:C12"/>
    <mergeCell ref="A13:C13"/>
    <mergeCell ref="A14:C14"/>
    <mergeCell ref="A15:H15"/>
    <mergeCell ref="A16:H16"/>
    <mergeCell ref="B17:C17"/>
    <mergeCell ref="A18:C18"/>
    <mergeCell ref="A19:H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A92:C92"/>
    <mergeCell ref="A93:H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C227"/>
    <mergeCell ref="A228:H228"/>
    <mergeCell ref="B229:C229"/>
    <mergeCell ref="A230:C230"/>
    <mergeCell ref="A231:H231"/>
    <mergeCell ref="B232:C232"/>
    <mergeCell ref="B233:C233"/>
    <mergeCell ref="B234:C234"/>
    <mergeCell ref="B235:C235"/>
    <mergeCell ref="B236:C236"/>
    <mergeCell ref="B237:C237"/>
    <mergeCell ref="B238:C238"/>
    <mergeCell ref="A239:C239"/>
    <mergeCell ref="A240:H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A261:C261"/>
    <mergeCell ref="A262:H262"/>
    <mergeCell ref="B263:C263"/>
    <mergeCell ref="A264:C264"/>
    <mergeCell ref="A265:H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C333"/>
    <mergeCell ref="A334:H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A378:C378"/>
    <mergeCell ref="A379:H379"/>
    <mergeCell ref="B380:C380"/>
    <mergeCell ref="A381:C381"/>
    <mergeCell ref="A382:H382"/>
    <mergeCell ref="B383:C383"/>
    <mergeCell ref="B384:C384"/>
    <mergeCell ref="A385:C385"/>
    <mergeCell ref="A386:H386"/>
    <mergeCell ref="B387:C387"/>
    <mergeCell ref="A388:C388"/>
    <mergeCell ref="A389:H389"/>
    <mergeCell ref="B390:C390"/>
    <mergeCell ref="A391:C391"/>
    <mergeCell ref="A392:H392"/>
    <mergeCell ref="B393:C393"/>
    <mergeCell ref="B394:C394"/>
    <mergeCell ref="B395:C395"/>
    <mergeCell ref="B396:C396"/>
    <mergeCell ref="B397:C397"/>
    <mergeCell ref="B398:C398"/>
    <mergeCell ref="B399:C399"/>
    <mergeCell ref="A400:C400"/>
    <mergeCell ref="A401:C401"/>
    <mergeCell ref="A402:H402"/>
    <mergeCell ref="A403:H403"/>
    <mergeCell ref="B404:C404"/>
    <mergeCell ref="B405:C405"/>
    <mergeCell ref="B406:C406"/>
    <mergeCell ref="B407:C407"/>
    <mergeCell ref="B408:C408"/>
    <mergeCell ref="B409:C409"/>
    <mergeCell ref="B410:C410"/>
    <mergeCell ref="A411:C411"/>
    <mergeCell ref="A412:H412"/>
    <mergeCell ref="B413:C413"/>
    <mergeCell ref="B414:C414"/>
    <mergeCell ref="A415:C415"/>
    <mergeCell ref="A416:H416"/>
    <mergeCell ref="B417:C417"/>
    <mergeCell ref="B418:C418"/>
    <mergeCell ref="A419:C419"/>
    <mergeCell ref="A420:H420"/>
    <mergeCell ref="B421:C421"/>
    <mergeCell ref="B422:C422"/>
    <mergeCell ref="A423:C423"/>
    <mergeCell ref="A424:H424"/>
    <mergeCell ref="B425:C425"/>
    <mergeCell ref="B426:C426"/>
    <mergeCell ref="A427:C427"/>
    <mergeCell ref="A428:H428"/>
    <mergeCell ref="B429:C429"/>
    <mergeCell ref="A430:C430"/>
    <mergeCell ref="A431:H431"/>
    <mergeCell ref="B432:C432"/>
    <mergeCell ref="A433:C433"/>
    <mergeCell ref="A434:H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A449:C449"/>
    <mergeCell ref="A450:H450"/>
    <mergeCell ref="B451:C451"/>
    <mergeCell ref="B452:C452"/>
    <mergeCell ref="B453:C453"/>
    <mergeCell ref="B454:C454"/>
    <mergeCell ref="A455:C455"/>
    <mergeCell ref="A456:H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A483:C483"/>
    <mergeCell ref="A484:H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A512:C512"/>
    <mergeCell ref="A513:H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A544:C544"/>
    <mergeCell ref="A545:H545"/>
    <mergeCell ref="B546:C546"/>
    <mergeCell ref="A547:C547"/>
    <mergeCell ref="A548:H548"/>
    <mergeCell ref="B549:C549"/>
    <mergeCell ref="A550:C550"/>
    <mergeCell ref="A551:H551"/>
    <mergeCell ref="B552:C552"/>
    <mergeCell ref="B553:C553"/>
    <mergeCell ref="A554:C554"/>
    <mergeCell ref="A555:C555"/>
    <mergeCell ref="A556:H556"/>
    <mergeCell ref="A557:H557"/>
    <mergeCell ref="B558:C558"/>
    <mergeCell ref="A559:C559"/>
    <mergeCell ref="A560:H560"/>
    <mergeCell ref="B561:C561"/>
    <mergeCell ref="B562:C562"/>
    <mergeCell ref="A563:C563"/>
    <mergeCell ref="A564:H564"/>
    <mergeCell ref="B565:C565"/>
    <mergeCell ref="A566:C566"/>
    <mergeCell ref="A567:H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A577:C577"/>
    <mergeCell ref="A578:H578"/>
    <mergeCell ref="B579:C579"/>
    <mergeCell ref="A580:C580"/>
    <mergeCell ref="A581:H581"/>
    <mergeCell ref="B582:C582"/>
    <mergeCell ref="A583:C583"/>
    <mergeCell ref="A584:H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A636:C636"/>
    <mergeCell ref="A637:H637"/>
    <mergeCell ref="B638:C638"/>
    <mergeCell ref="A639:C639"/>
    <mergeCell ref="A640:C640"/>
    <mergeCell ref="A641:H641"/>
    <mergeCell ref="A642:H642"/>
    <mergeCell ref="B643:C643"/>
    <mergeCell ref="B644:C644"/>
    <mergeCell ref="B645:C645"/>
    <mergeCell ref="B646:C646"/>
    <mergeCell ref="A647:C647"/>
    <mergeCell ref="A648:H648"/>
    <mergeCell ref="B649:C649"/>
    <mergeCell ref="A650:C650"/>
    <mergeCell ref="A651:H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A662:C662"/>
    <mergeCell ref="A663:H663"/>
    <mergeCell ref="B664:C664"/>
    <mergeCell ref="B665:C665"/>
    <mergeCell ref="A666:C666"/>
    <mergeCell ref="A667:C667"/>
    <mergeCell ref="A668:H668"/>
    <mergeCell ref="A669:H669"/>
    <mergeCell ref="B670:C670"/>
    <mergeCell ref="A671:C671"/>
    <mergeCell ref="A672:C672"/>
    <mergeCell ref="A673:H673"/>
    <mergeCell ref="A674:H674"/>
    <mergeCell ref="B675:C675"/>
    <mergeCell ref="B676:C676"/>
    <mergeCell ref="B677:C677"/>
    <mergeCell ref="A678:C678"/>
    <mergeCell ref="A679:H679"/>
    <mergeCell ref="B680:C680"/>
    <mergeCell ref="A681:C681"/>
    <mergeCell ref="A682:H682"/>
    <mergeCell ref="B683:C683"/>
    <mergeCell ref="B684:C684"/>
    <mergeCell ref="B685:C685"/>
    <mergeCell ref="B686:C686"/>
    <mergeCell ref="B687:C687"/>
    <mergeCell ref="B699:C699"/>
    <mergeCell ref="B688:C688"/>
    <mergeCell ref="B689:C689"/>
    <mergeCell ref="B690:C690"/>
    <mergeCell ref="B691:C691"/>
    <mergeCell ref="B692:C692"/>
    <mergeCell ref="B693:C693"/>
    <mergeCell ref="A704:C704"/>
    <mergeCell ref="B700:C700"/>
    <mergeCell ref="B701:C701"/>
    <mergeCell ref="A702:C702"/>
    <mergeCell ref="A703:C703"/>
    <mergeCell ref="B694:C694"/>
    <mergeCell ref="A695:C695"/>
    <mergeCell ref="A696:C696"/>
    <mergeCell ref="A697:H697"/>
    <mergeCell ref="A698:H698"/>
  </mergeCells>
  <printOptions/>
  <pageMargins left="0.7" right="0.4166666666666667" top="0.78" bottom="0.6" header="0.49" footer="0.25"/>
  <pageSetup firstPageNumber="20" useFirstPageNumber="1" horizontalDpi="300" verticalDpi="300" orientation="portrait" pageOrder="overThenDown" paperSize="9" scale="95" r:id="rId1"/>
  <headerFooter alignWithMargins="0">
    <oddHeader>&amp;L&amp;"Arial,Tučné"v tis. Kč&amp;C&amp;"Arial,Tučné"Neinvestiční příspěvky a granty - rok 2014 - individuální příslib</oddHeader>
    <oddFooter>&amp;C&amp;P</oddFooter>
  </headerFooter>
  <rowBreaks count="6" manualBreakCount="6">
    <brk id="393" max="7" man="1"/>
    <brk id="421" max="7" man="1"/>
    <brk id="462" max="7" man="1"/>
    <brk id="542" max="7" man="1"/>
    <brk id="583" max="7" man="1"/>
    <brk id="69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49.2812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626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1126</v>
      </c>
      <c r="B3" s="194"/>
      <c r="C3" s="194"/>
      <c r="D3" s="194"/>
      <c r="E3" s="194"/>
      <c r="F3" s="194"/>
      <c r="G3" s="194"/>
      <c r="H3" s="194"/>
    </row>
    <row r="4" spans="1:8" ht="38.25" customHeight="1">
      <c r="A4" s="4" t="s">
        <v>317</v>
      </c>
      <c r="B4" s="191" t="s">
        <v>621</v>
      </c>
      <c r="C4" s="191"/>
      <c r="D4" s="5">
        <v>14000</v>
      </c>
      <c r="E4" s="5">
        <v>17375</v>
      </c>
      <c r="F4" s="6">
        <v>17200</v>
      </c>
      <c r="G4" s="7">
        <v>0.98993</v>
      </c>
      <c r="H4" s="12" t="s">
        <v>966</v>
      </c>
    </row>
    <row r="5" spans="1:8" ht="36" customHeight="1">
      <c r="A5" s="4" t="s">
        <v>317</v>
      </c>
      <c r="B5" s="191" t="s">
        <v>621</v>
      </c>
      <c r="C5" s="191"/>
      <c r="D5" s="5">
        <v>18000</v>
      </c>
      <c r="E5" s="5">
        <v>20038.951</v>
      </c>
      <c r="F5" s="6">
        <v>20038.951</v>
      </c>
      <c r="G5" s="7">
        <v>1</v>
      </c>
      <c r="H5" s="12" t="s">
        <v>967</v>
      </c>
    </row>
    <row r="6" spans="1:8" ht="33.75" customHeight="1">
      <c r="A6" s="4" t="s">
        <v>317</v>
      </c>
      <c r="B6" s="191" t="s">
        <v>621</v>
      </c>
      <c r="C6" s="191"/>
      <c r="D6" s="5">
        <v>1300</v>
      </c>
      <c r="E6" s="5">
        <v>1300</v>
      </c>
      <c r="F6" s="6">
        <v>1300</v>
      </c>
      <c r="G6" s="7">
        <v>1</v>
      </c>
      <c r="H6" s="12" t="s">
        <v>968</v>
      </c>
    </row>
    <row r="7" spans="1:8" ht="15" customHeight="1">
      <c r="A7" s="195" t="s">
        <v>1127</v>
      </c>
      <c r="B7" s="195"/>
      <c r="C7" s="195"/>
      <c r="D7" s="5">
        <v>33300</v>
      </c>
      <c r="E7" s="5">
        <v>38713.951</v>
      </c>
      <c r="F7" s="6">
        <v>38538.951</v>
      </c>
      <c r="G7" s="7">
        <v>0.99548</v>
      </c>
      <c r="H7" s="13" t="s">
        <v>317</v>
      </c>
    </row>
    <row r="8" spans="1:8" ht="15" customHeight="1">
      <c r="A8" s="194" t="s">
        <v>1130</v>
      </c>
      <c r="B8" s="194"/>
      <c r="C8" s="194"/>
      <c r="D8" s="194"/>
      <c r="E8" s="194"/>
      <c r="F8" s="194"/>
      <c r="G8" s="194"/>
      <c r="H8" s="194"/>
    </row>
    <row r="9" spans="1:8" ht="15" customHeight="1">
      <c r="A9" s="4" t="s">
        <v>317</v>
      </c>
      <c r="B9" s="191" t="s">
        <v>318</v>
      </c>
      <c r="C9" s="191"/>
      <c r="D9" s="5">
        <v>43000</v>
      </c>
      <c r="E9" s="5">
        <v>43000</v>
      </c>
      <c r="F9" s="6">
        <v>43000</v>
      </c>
      <c r="G9" s="7">
        <v>1</v>
      </c>
      <c r="H9" s="12" t="s">
        <v>969</v>
      </c>
    </row>
    <row r="10" spans="1:8" ht="15" customHeight="1">
      <c r="A10" s="195" t="s">
        <v>1131</v>
      </c>
      <c r="B10" s="195"/>
      <c r="C10" s="195"/>
      <c r="D10" s="5">
        <v>43000</v>
      </c>
      <c r="E10" s="5">
        <v>43000</v>
      </c>
      <c r="F10" s="6">
        <v>43000</v>
      </c>
      <c r="G10" s="7">
        <v>1</v>
      </c>
      <c r="H10" s="13" t="s">
        <v>317</v>
      </c>
    </row>
    <row r="11" spans="1:8" ht="30" customHeight="1">
      <c r="A11" s="196" t="s">
        <v>970</v>
      </c>
      <c r="B11" s="196"/>
      <c r="C11" s="196"/>
      <c r="D11" s="8">
        <v>76300</v>
      </c>
      <c r="E11" s="8">
        <v>81713.951</v>
      </c>
      <c r="F11" s="8">
        <v>81538.951</v>
      </c>
      <c r="G11" s="14">
        <v>0.99786</v>
      </c>
      <c r="H11" s="15" t="s">
        <v>317</v>
      </c>
    </row>
  </sheetData>
  <sheetProtection/>
  <mergeCells count="11">
    <mergeCell ref="B1:C1"/>
    <mergeCell ref="B4:C4"/>
    <mergeCell ref="B5:C5"/>
    <mergeCell ref="B6:C6"/>
    <mergeCell ref="A7:C7"/>
    <mergeCell ref="A11:C11"/>
    <mergeCell ref="A8:H8"/>
    <mergeCell ref="B9:C9"/>
    <mergeCell ref="A10:C10"/>
    <mergeCell ref="A2:H2"/>
    <mergeCell ref="A3:H3"/>
  </mergeCells>
  <printOptions/>
  <pageMargins left="0.54" right="0.4166666666666667" top="1.15" bottom="0.6" header="0.82" footer="0.25"/>
  <pageSetup firstPageNumber="39" useFirstPageNumber="1" horizontalDpi="300" verticalDpi="300" orientation="landscape" pageOrder="overThenDown" paperSize="9" r:id="rId1"/>
  <headerFooter alignWithMargins="0">
    <oddHeader>&amp;L&amp;"Arial,Tučné"v tis. Kč&amp;C&amp;"Arial,Tučné"Sportovní zařízení - rok 2014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59"/>
  <sheetViews>
    <sheetView zoomScaleSheetLayoutView="100" zoomScalePageLayoutView="0" workbookViewId="0" topLeftCell="A28">
      <selection activeCell="A35" sqref="A35:H3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46.28125" style="0" customWidth="1"/>
    <col min="9" max="9" width="52.8515625" style="0" customWidth="1"/>
  </cols>
  <sheetData>
    <row r="1" spans="1:8" ht="35.25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618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323</v>
      </c>
      <c r="B3" s="194"/>
      <c r="C3" s="194"/>
      <c r="D3" s="194"/>
      <c r="E3" s="194"/>
      <c r="F3" s="194"/>
      <c r="G3" s="194"/>
      <c r="H3" s="194"/>
    </row>
    <row r="4" spans="1:8" ht="22.5" customHeight="1">
      <c r="A4" s="4" t="s">
        <v>317</v>
      </c>
      <c r="B4" s="191" t="s">
        <v>152</v>
      </c>
      <c r="C4" s="191"/>
      <c r="D4" s="5">
        <v>0</v>
      </c>
      <c r="E4" s="5">
        <v>28</v>
      </c>
      <c r="F4" s="6">
        <v>28</v>
      </c>
      <c r="G4" s="7">
        <v>1</v>
      </c>
      <c r="H4" s="12" t="s">
        <v>240</v>
      </c>
    </row>
    <row r="5" spans="1:8" ht="15" customHeight="1">
      <c r="A5" s="195" t="s">
        <v>324</v>
      </c>
      <c r="B5" s="195"/>
      <c r="C5" s="195"/>
      <c r="D5" s="5">
        <v>0</v>
      </c>
      <c r="E5" s="5">
        <v>28</v>
      </c>
      <c r="F5" s="6">
        <v>28</v>
      </c>
      <c r="G5" s="7">
        <v>1</v>
      </c>
      <c r="H5" s="13" t="s">
        <v>317</v>
      </c>
    </row>
    <row r="6" spans="1:8" ht="15" customHeight="1">
      <c r="A6" s="196" t="s">
        <v>20</v>
      </c>
      <c r="B6" s="196"/>
      <c r="C6" s="196"/>
      <c r="D6" s="9">
        <v>0</v>
      </c>
      <c r="E6" s="9">
        <v>28</v>
      </c>
      <c r="F6" s="9">
        <v>28</v>
      </c>
      <c r="G6" s="10">
        <v>1</v>
      </c>
      <c r="H6" s="15" t="s">
        <v>317</v>
      </c>
    </row>
    <row r="7" spans="1:8" ht="15" customHeight="1">
      <c r="A7" s="193" t="s">
        <v>619</v>
      </c>
      <c r="B7" s="193"/>
      <c r="C7" s="193"/>
      <c r="D7" s="193"/>
      <c r="E7" s="193"/>
      <c r="F7" s="193"/>
      <c r="G7" s="193"/>
      <c r="H7" s="193"/>
    </row>
    <row r="8" spans="1:8" ht="15" customHeight="1">
      <c r="A8" s="194" t="s">
        <v>341</v>
      </c>
      <c r="B8" s="194"/>
      <c r="C8" s="194"/>
      <c r="D8" s="194"/>
      <c r="E8" s="194"/>
      <c r="F8" s="194"/>
      <c r="G8" s="194"/>
      <c r="H8" s="194"/>
    </row>
    <row r="9" spans="1:8" ht="18" customHeight="1">
      <c r="A9" s="4" t="s">
        <v>317</v>
      </c>
      <c r="B9" s="191" t="s">
        <v>152</v>
      </c>
      <c r="C9" s="191"/>
      <c r="D9" s="5">
        <v>20</v>
      </c>
      <c r="E9" s="5">
        <v>20</v>
      </c>
      <c r="F9" s="6">
        <v>20</v>
      </c>
      <c r="G9" s="7">
        <v>1</v>
      </c>
      <c r="H9" s="12" t="s">
        <v>241</v>
      </c>
    </row>
    <row r="10" spans="1:8" ht="15" customHeight="1">
      <c r="A10" s="195" t="s">
        <v>342</v>
      </c>
      <c r="B10" s="195"/>
      <c r="C10" s="195"/>
      <c r="D10" s="5">
        <v>20</v>
      </c>
      <c r="E10" s="5">
        <v>20</v>
      </c>
      <c r="F10" s="6">
        <v>20</v>
      </c>
      <c r="G10" s="7">
        <v>1</v>
      </c>
      <c r="H10" s="13" t="s">
        <v>317</v>
      </c>
    </row>
    <row r="11" spans="1:8" ht="15" customHeight="1">
      <c r="A11" s="194" t="s">
        <v>1132</v>
      </c>
      <c r="B11" s="194"/>
      <c r="C11" s="194"/>
      <c r="D11" s="194"/>
      <c r="E11" s="194"/>
      <c r="F11" s="194"/>
      <c r="G11" s="194"/>
      <c r="H11" s="194"/>
    </row>
    <row r="12" spans="1:8" ht="21.75" customHeight="1">
      <c r="A12" s="4" t="s">
        <v>317</v>
      </c>
      <c r="B12" s="191" t="s">
        <v>644</v>
      </c>
      <c r="C12" s="191"/>
      <c r="D12" s="5">
        <v>250</v>
      </c>
      <c r="E12" s="5">
        <v>250</v>
      </c>
      <c r="F12" s="6">
        <v>250</v>
      </c>
      <c r="G12" s="7">
        <v>1</v>
      </c>
      <c r="H12" s="12" t="s">
        <v>242</v>
      </c>
    </row>
    <row r="13" spans="1:8" ht="35.25" customHeight="1">
      <c r="A13" s="4" t="s">
        <v>317</v>
      </c>
      <c r="B13" s="191" t="s">
        <v>152</v>
      </c>
      <c r="C13" s="191"/>
      <c r="D13" s="5">
        <v>500</v>
      </c>
      <c r="E13" s="5">
        <v>300</v>
      </c>
      <c r="F13" s="6">
        <v>300</v>
      </c>
      <c r="G13" s="7">
        <v>1</v>
      </c>
      <c r="H13" s="12" t="s">
        <v>911</v>
      </c>
    </row>
    <row r="14" spans="1:8" ht="24.75" customHeight="1">
      <c r="A14" s="4" t="s">
        <v>317</v>
      </c>
      <c r="B14" s="191" t="s">
        <v>243</v>
      </c>
      <c r="C14" s="191"/>
      <c r="D14" s="5">
        <v>402</v>
      </c>
      <c r="E14" s="5">
        <v>402</v>
      </c>
      <c r="F14" s="6">
        <v>397.884</v>
      </c>
      <c r="G14" s="7">
        <v>0.98976</v>
      </c>
      <c r="H14" s="12" t="s">
        <v>244</v>
      </c>
    </row>
    <row r="15" spans="1:8" ht="15" customHeight="1">
      <c r="A15" s="195" t="s">
        <v>1133</v>
      </c>
      <c r="B15" s="195"/>
      <c r="C15" s="195"/>
      <c r="D15" s="5">
        <v>1152</v>
      </c>
      <c r="E15" s="5">
        <v>952</v>
      </c>
      <c r="F15" s="6">
        <v>947.884</v>
      </c>
      <c r="G15" s="7">
        <v>0.99568</v>
      </c>
      <c r="H15" s="13" t="s">
        <v>317</v>
      </c>
    </row>
    <row r="16" spans="1:8" ht="15" customHeight="1">
      <c r="A16" s="194" t="s">
        <v>323</v>
      </c>
      <c r="B16" s="194"/>
      <c r="C16" s="194"/>
      <c r="D16" s="194"/>
      <c r="E16" s="194"/>
      <c r="F16" s="194"/>
      <c r="G16" s="194"/>
      <c r="H16" s="194"/>
    </row>
    <row r="17" spans="1:8" ht="24.75" customHeight="1">
      <c r="A17" s="4" t="s">
        <v>317</v>
      </c>
      <c r="B17" s="191" t="s">
        <v>152</v>
      </c>
      <c r="C17" s="191"/>
      <c r="D17" s="5">
        <v>7</v>
      </c>
      <c r="E17" s="5">
        <v>7</v>
      </c>
      <c r="F17" s="6">
        <v>6</v>
      </c>
      <c r="G17" s="7">
        <v>0.85714</v>
      </c>
      <c r="H17" s="12" t="s">
        <v>245</v>
      </c>
    </row>
    <row r="18" spans="1:8" ht="15" customHeight="1">
      <c r="A18" s="195" t="s">
        <v>324</v>
      </c>
      <c r="B18" s="195"/>
      <c r="C18" s="195"/>
      <c r="D18" s="5">
        <v>7</v>
      </c>
      <c r="E18" s="5">
        <v>7</v>
      </c>
      <c r="F18" s="6">
        <v>6</v>
      </c>
      <c r="G18" s="7">
        <v>0.85714</v>
      </c>
      <c r="H18" s="13" t="s">
        <v>317</v>
      </c>
    </row>
    <row r="19" spans="1:8" ht="15" customHeight="1">
      <c r="A19" s="196" t="s">
        <v>505</v>
      </c>
      <c r="B19" s="196"/>
      <c r="C19" s="196"/>
      <c r="D19" s="9">
        <v>1179</v>
      </c>
      <c r="E19" s="9">
        <v>979</v>
      </c>
      <c r="F19" s="9">
        <v>973.884</v>
      </c>
      <c r="G19" s="10">
        <v>0.99477</v>
      </c>
      <c r="H19" s="15" t="s">
        <v>317</v>
      </c>
    </row>
    <row r="20" spans="1:8" ht="15" customHeight="1">
      <c r="A20" s="193" t="s">
        <v>246</v>
      </c>
      <c r="B20" s="193"/>
      <c r="C20" s="193"/>
      <c r="D20" s="193"/>
      <c r="E20" s="193"/>
      <c r="F20" s="193"/>
      <c r="G20" s="193"/>
      <c r="H20" s="193"/>
    </row>
    <row r="21" spans="1:8" ht="15" customHeight="1">
      <c r="A21" s="194" t="s">
        <v>343</v>
      </c>
      <c r="B21" s="194"/>
      <c r="C21" s="194"/>
      <c r="D21" s="194"/>
      <c r="E21" s="194"/>
      <c r="F21" s="194"/>
      <c r="G21" s="194"/>
      <c r="H21" s="194"/>
    </row>
    <row r="22" spans="1:8" ht="22.5" customHeight="1">
      <c r="A22" s="4" t="s">
        <v>317</v>
      </c>
      <c r="B22" s="191" t="s">
        <v>152</v>
      </c>
      <c r="C22" s="191"/>
      <c r="D22" s="5">
        <v>30</v>
      </c>
      <c r="E22" s="5">
        <v>30</v>
      </c>
      <c r="F22" s="6">
        <v>30</v>
      </c>
      <c r="G22" s="7">
        <v>1</v>
      </c>
      <c r="H22" s="12" t="s">
        <v>247</v>
      </c>
    </row>
    <row r="23" spans="1:8" ht="15" customHeight="1">
      <c r="A23" s="195" t="s">
        <v>346</v>
      </c>
      <c r="B23" s="195"/>
      <c r="C23" s="195"/>
      <c r="D23" s="5">
        <v>30</v>
      </c>
      <c r="E23" s="5">
        <v>30</v>
      </c>
      <c r="F23" s="6">
        <v>30</v>
      </c>
      <c r="G23" s="7">
        <v>1</v>
      </c>
      <c r="H23" s="13" t="s">
        <v>317</v>
      </c>
    </row>
    <row r="24" spans="1:8" ht="15" customHeight="1">
      <c r="A24" s="196" t="s">
        <v>514</v>
      </c>
      <c r="B24" s="196"/>
      <c r="C24" s="196"/>
      <c r="D24" s="9">
        <v>30</v>
      </c>
      <c r="E24" s="9">
        <v>30</v>
      </c>
      <c r="F24" s="9">
        <v>30</v>
      </c>
      <c r="G24" s="10">
        <v>1</v>
      </c>
      <c r="H24" s="15" t="s">
        <v>317</v>
      </c>
    </row>
    <row r="25" spans="1:8" ht="15" customHeight="1">
      <c r="A25" s="193" t="s">
        <v>626</v>
      </c>
      <c r="B25" s="193"/>
      <c r="C25" s="193"/>
      <c r="D25" s="193"/>
      <c r="E25" s="193"/>
      <c r="F25" s="193"/>
      <c r="G25" s="193"/>
      <c r="H25" s="193"/>
    </row>
    <row r="26" spans="1:8" ht="15" customHeight="1">
      <c r="A26" s="194" t="s">
        <v>339</v>
      </c>
      <c r="B26" s="194"/>
      <c r="C26" s="194"/>
      <c r="D26" s="194"/>
      <c r="E26" s="194"/>
      <c r="F26" s="194"/>
      <c r="G26" s="194"/>
      <c r="H26" s="194"/>
    </row>
    <row r="27" spans="1:8" ht="23.25" customHeight="1">
      <c r="A27" s="4" t="s">
        <v>317</v>
      </c>
      <c r="B27" s="191" t="s">
        <v>152</v>
      </c>
      <c r="C27" s="191"/>
      <c r="D27" s="5">
        <v>0</v>
      </c>
      <c r="E27" s="5">
        <v>6</v>
      </c>
      <c r="F27" s="6">
        <v>6</v>
      </c>
      <c r="G27" s="7">
        <v>1</v>
      </c>
      <c r="H27" s="12" t="s">
        <v>248</v>
      </c>
    </row>
    <row r="28" spans="1:8" ht="15" customHeight="1">
      <c r="A28" s="195" t="s">
        <v>340</v>
      </c>
      <c r="B28" s="195"/>
      <c r="C28" s="195"/>
      <c r="D28" s="5">
        <v>0</v>
      </c>
      <c r="E28" s="5">
        <v>6</v>
      </c>
      <c r="F28" s="6">
        <v>6</v>
      </c>
      <c r="G28" s="7">
        <v>1</v>
      </c>
      <c r="H28" s="13" t="s">
        <v>317</v>
      </c>
    </row>
    <row r="29" spans="1:8" ht="15" customHeight="1">
      <c r="A29" s="194" t="s">
        <v>697</v>
      </c>
      <c r="B29" s="194"/>
      <c r="C29" s="194"/>
      <c r="D29" s="194"/>
      <c r="E29" s="194"/>
      <c r="F29" s="194"/>
      <c r="G29" s="194"/>
      <c r="H29" s="194"/>
    </row>
    <row r="30" spans="1:8" ht="23.25" customHeight="1">
      <c r="A30" s="4" t="s">
        <v>317</v>
      </c>
      <c r="B30" s="191" t="s">
        <v>152</v>
      </c>
      <c r="C30" s="191"/>
      <c r="D30" s="5">
        <v>310</v>
      </c>
      <c r="E30" s="5">
        <v>310</v>
      </c>
      <c r="F30" s="6">
        <v>298.413</v>
      </c>
      <c r="G30" s="7">
        <v>0.96262</v>
      </c>
      <c r="H30" s="12" t="s">
        <v>249</v>
      </c>
    </row>
    <row r="31" spans="1:8" ht="15" customHeight="1">
      <c r="A31" s="195" t="s">
        <v>698</v>
      </c>
      <c r="B31" s="195"/>
      <c r="C31" s="195"/>
      <c r="D31" s="5">
        <v>310</v>
      </c>
      <c r="E31" s="5">
        <v>310</v>
      </c>
      <c r="F31" s="6">
        <v>298.413</v>
      </c>
      <c r="G31" s="7">
        <v>0.96262</v>
      </c>
      <c r="H31" s="13" t="s">
        <v>317</v>
      </c>
    </row>
    <row r="32" spans="1:8" ht="15" customHeight="1">
      <c r="A32" s="194" t="s">
        <v>336</v>
      </c>
      <c r="B32" s="194"/>
      <c r="C32" s="194"/>
      <c r="D32" s="194"/>
      <c r="E32" s="194"/>
      <c r="F32" s="194"/>
      <c r="G32" s="194"/>
      <c r="H32" s="194"/>
    </row>
    <row r="33" spans="1:8" ht="18" customHeight="1">
      <c r="A33" s="4" t="s">
        <v>317</v>
      </c>
      <c r="B33" s="191" t="s">
        <v>152</v>
      </c>
      <c r="C33" s="191"/>
      <c r="D33" s="5">
        <v>35</v>
      </c>
      <c r="E33" s="5">
        <v>45.4</v>
      </c>
      <c r="F33" s="6">
        <v>45.38734</v>
      </c>
      <c r="G33" s="7">
        <v>1</v>
      </c>
      <c r="H33" s="12" t="s">
        <v>250</v>
      </c>
    </row>
    <row r="34" spans="1:8" ht="15" customHeight="1">
      <c r="A34" s="195" t="s">
        <v>337</v>
      </c>
      <c r="B34" s="195"/>
      <c r="C34" s="195"/>
      <c r="D34" s="5">
        <v>35</v>
      </c>
      <c r="E34" s="5">
        <v>45.4</v>
      </c>
      <c r="F34" s="6">
        <v>45.38734</v>
      </c>
      <c r="G34" s="7">
        <v>1</v>
      </c>
      <c r="H34" s="13" t="s">
        <v>317</v>
      </c>
    </row>
    <row r="35" spans="1:8" ht="15" customHeight="1">
      <c r="A35" s="194" t="s">
        <v>323</v>
      </c>
      <c r="B35" s="194"/>
      <c r="C35" s="194"/>
      <c r="D35" s="194"/>
      <c r="E35" s="194"/>
      <c r="F35" s="194"/>
      <c r="G35" s="194"/>
      <c r="H35" s="194"/>
    </row>
    <row r="36" spans="1:8" ht="18" customHeight="1">
      <c r="A36" s="4" t="s">
        <v>317</v>
      </c>
      <c r="B36" s="191" t="s">
        <v>152</v>
      </c>
      <c r="C36" s="191"/>
      <c r="D36" s="5">
        <v>103</v>
      </c>
      <c r="E36" s="5">
        <v>103</v>
      </c>
      <c r="F36" s="6">
        <v>99.471</v>
      </c>
      <c r="G36" s="7">
        <v>0.96574</v>
      </c>
      <c r="H36" s="12" t="s">
        <v>251</v>
      </c>
    </row>
    <row r="37" spans="1:8" ht="18" customHeight="1">
      <c r="A37" s="4" t="s">
        <v>317</v>
      </c>
      <c r="B37" s="191" t="s">
        <v>152</v>
      </c>
      <c r="C37" s="191"/>
      <c r="D37" s="5">
        <v>150</v>
      </c>
      <c r="E37" s="5">
        <v>150</v>
      </c>
      <c r="F37" s="6">
        <v>150</v>
      </c>
      <c r="G37" s="7">
        <v>1</v>
      </c>
      <c r="H37" s="12" t="s">
        <v>252</v>
      </c>
    </row>
    <row r="38" spans="1:8" ht="18" customHeight="1">
      <c r="A38" s="4" t="s">
        <v>317</v>
      </c>
      <c r="B38" s="191" t="s">
        <v>152</v>
      </c>
      <c r="C38" s="191"/>
      <c r="D38" s="5">
        <v>191</v>
      </c>
      <c r="E38" s="5">
        <v>191</v>
      </c>
      <c r="F38" s="6">
        <v>189.0478</v>
      </c>
      <c r="G38" s="7">
        <v>0.98978</v>
      </c>
      <c r="H38" s="12" t="s">
        <v>253</v>
      </c>
    </row>
    <row r="39" spans="1:8" ht="15" customHeight="1">
      <c r="A39" s="195" t="s">
        <v>324</v>
      </c>
      <c r="B39" s="195"/>
      <c r="C39" s="195"/>
      <c r="D39" s="5">
        <v>444</v>
      </c>
      <c r="E39" s="5">
        <v>444</v>
      </c>
      <c r="F39" s="6">
        <v>438.5188</v>
      </c>
      <c r="G39" s="7">
        <v>0.98765</v>
      </c>
      <c r="H39" s="13" t="s">
        <v>317</v>
      </c>
    </row>
    <row r="40" spans="1:8" ht="15" customHeight="1">
      <c r="A40" s="196" t="s">
        <v>699</v>
      </c>
      <c r="B40" s="196"/>
      <c r="C40" s="196"/>
      <c r="D40" s="9">
        <v>789</v>
      </c>
      <c r="E40" s="9">
        <v>805.4</v>
      </c>
      <c r="F40" s="9">
        <v>788.31914</v>
      </c>
      <c r="G40" s="10">
        <v>0.97879</v>
      </c>
      <c r="H40" s="15" t="s">
        <v>317</v>
      </c>
    </row>
    <row r="41" spans="1:8" ht="15" customHeight="1">
      <c r="A41" s="193" t="s">
        <v>1107</v>
      </c>
      <c r="B41" s="193"/>
      <c r="C41" s="193"/>
      <c r="D41" s="193"/>
      <c r="E41" s="193"/>
      <c r="F41" s="193"/>
      <c r="G41" s="193"/>
      <c r="H41" s="193"/>
    </row>
    <row r="42" spans="1:8" ht="15" customHeight="1">
      <c r="A42" s="194" t="s">
        <v>1280</v>
      </c>
      <c r="B42" s="194"/>
      <c r="C42" s="194"/>
      <c r="D42" s="194"/>
      <c r="E42" s="194"/>
      <c r="F42" s="194"/>
      <c r="G42" s="194"/>
      <c r="H42" s="194"/>
    </row>
    <row r="43" spans="1:8" ht="23.25" customHeight="1">
      <c r="A43" s="4" t="s">
        <v>317</v>
      </c>
      <c r="B43" s="191" t="s">
        <v>152</v>
      </c>
      <c r="C43" s="191"/>
      <c r="D43" s="5">
        <v>3</v>
      </c>
      <c r="E43" s="5">
        <v>3</v>
      </c>
      <c r="F43" s="6">
        <v>2.22</v>
      </c>
      <c r="G43" s="7">
        <v>0.74</v>
      </c>
      <c r="H43" s="12" t="s">
        <v>254</v>
      </c>
    </row>
    <row r="44" spans="1:8" ht="15" customHeight="1">
      <c r="A44" s="195" t="s">
        <v>1281</v>
      </c>
      <c r="B44" s="195"/>
      <c r="C44" s="195"/>
      <c r="D44" s="5">
        <v>3</v>
      </c>
      <c r="E44" s="5">
        <v>3</v>
      </c>
      <c r="F44" s="6">
        <v>2.22</v>
      </c>
      <c r="G44" s="7">
        <v>0.74</v>
      </c>
      <c r="H44" s="13" t="s">
        <v>317</v>
      </c>
    </row>
    <row r="45" spans="1:8" ht="15" customHeight="1">
      <c r="A45" s="194" t="s">
        <v>156</v>
      </c>
      <c r="B45" s="194"/>
      <c r="C45" s="194"/>
      <c r="D45" s="194"/>
      <c r="E45" s="194"/>
      <c r="F45" s="194"/>
      <c r="G45" s="194"/>
      <c r="H45" s="194"/>
    </row>
    <row r="46" spans="1:8" ht="22.5" customHeight="1">
      <c r="A46" s="4" t="s">
        <v>317</v>
      </c>
      <c r="B46" s="191" t="s">
        <v>152</v>
      </c>
      <c r="C46" s="191"/>
      <c r="D46" s="5">
        <v>4</v>
      </c>
      <c r="E46" s="5">
        <v>4</v>
      </c>
      <c r="F46" s="6">
        <v>4</v>
      </c>
      <c r="G46" s="7">
        <v>1</v>
      </c>
      <c r="H46" s="12" t="s">
        <v>255</v>
      </c>
    </row>
    <row r="47" spans="1:8" ht="15" customHeight="1">
      <c r="A47" s="195" t="s">
        <v>824</v>
      </c>
      <c r="B47" s="195"/>
      <c r="C47" s="195"/>
      <c r="D47" s="5">
        <v>4</v>
      </c>
      <c r="E47" s="5">
        <v>4</v>
      </c>
      <c r="F47" s="6">
        <v>4</v>
      </c>
      <c r="G47" s="7">
        <v>1</v>
      </c>
      <c r="H47" s="13" t="s">
        <v>317</v>
      </c>
    </row>
    <row r="48" spans="1:8" ht="15" customHeight="1">
      <c r="A48" s="196" t="s">
        <v>197</v>
      </c>
      <c r="B48" s="196"/>
      <c r="C48" s="196"/>
      <c r="D48" s="9">
        <v>7</v>
      </c>
      <c r="E48" s="9">
        <v>7</v>
      </c>
      <c r="F48" s="9">
        <v>6.22</v>
      </c>
      <c r="G48" s="10">
        <v>0.88857</v>
      </c>
      <c r="H48" s="15" t="s">
        <v>317</v>
      </c>
    </row>
    <row r="49" spans="1:8" ht="15" customHeight="1">
      <c r="A49" s="193" t="s">
        <v>220</v>
      </c>
      <c r="B49" s="193"/>
      <c r="C49" s="193"/>
      <c r="D49" s="193"/>
      <c r="E49" s="193"/>
      <c r="F49" s="193"/>
      <c r="G49" s="193"/>
      <c r="H49" s="193"/>
    </row>
    <row r="50" spans="1:8" ht="15" customHeight="1">
      <c r="A50" s="194" t="s">
        <v>323</v>
      </c>
      <c r="B50" s="194"/>
      <c r="C50" s="194"/>
      <c r="D50" s="194"/>
      <c r="E50" s="194"/>
      <c r="F50" s="194"/>
      <c r="G50" s="194"/>
      <c r="H50" s="194"/>
    </row>
    <row r="51" spans="1:8" ht="22.5" customHeight="1">
      <c r="A51" s="4" t="s">
        <v>317</v>
      </c>
      <c r="B51" s="191" t="s">
        <v>243</v>
      </c>
      <c r="C51" s="191"/>
      <c r="D51" s="5">
        <v>120</v>
      </c>
      <c r="E51" s="5">
        <v>120</v>
      </c>
      <c r="F51" s="6">
        <v>117</v>
      </c>
      <c r="G51" s="7">
        <v>0.975</v>
      </c>
      <c r="H51" s="12" t="s">
        <v>256</v>
      </c>
    </row>
    <row r="52" spans="1:8" ht="15" customHeight="1">
      <c r="A52" s="195" t="s">
        <v>324</v>
      </c>
      <c r="B52" s="195"/>
      <c r="C52" s="195"/>
      <c r="D52" s="5">
        <v>120</v>
      </c>
      <c r="E52" s="5">
        <v>120</v>
      </c>
      <c r="F52" s="6">
        <v>117</v>
      </c>
      <c r="G52" s="7">
        <v>0.975</v>
      </c>
      <c r="H52" s="13" t="s">
        <v>317</v>
      </c>
    </row>
    <row r="53" spans="1:8" ht="15" customHeight="1">
      <c r="A53" s="196" t="s">
        <v>100</v>
      </c>
      <c r="B53" s="196"/>
      <c r="C53" s="196"/>
      <c r="D53" s="9">
        <v>120</v>
      </c>
      <c r="E53" s="9">
        <v>120</v>
      </c>
      <c r="F53" s="9">
        <v>117</v>
      </c>
      <c r="G53" s="10">
        <v>0.975</v>
      </c>
      <c r="H53" s="15" t="s">
        <v>317</v>
      </c>
    </row>
    <row r="54" spans="1:8" ht="15" customHeight="1">
      <c r="A54" s="193" t="s">
        <v>257</v>
      </c>
      <c r="B54" s="193"/>
      <c r="C54" s="193"/>
      <c r="D54" s="193"/>
      <c r="E54" s="193"/>
      <c r="F54" s="193"/>
      <c r="G54" s="193"/>
      <c r="H54" s="193"/>
    </row>
    <row r="55" spans="1:8" ht="15" customHeight="1">
      <c r="A55" s="194" t="s">
        <v>1275</v>
      </c>
      <c r="B55" s="194"/>
      <c r="C55" s="194"/>
      <c r="D55" s="194"/>
      <c r="E55" s="194"/>
      <c r="F55" s="194"/>
      <c r="G55" s="194"/>
      <c r="H55" s="194"/>
    </row>
    <row r="56" spans="1:8" ht="23.25" customHeight="1">
      <c r="A56" s="4" t="s">
        <v>317</v>
      </c>
      <c r="B56" s="191" t="s">
        <v>152</v>
      </c>
      <c r="C56" s="191"/>
      <c r="D56" s="5">
        <v>50</v>
      </c>
      <c r="E56" s="5">
        <v>50</v>
      </c>
      <c r="F56" s="6">
        <v>50</v>
      </c>
      <c r="G56" s="7">
        <v>1</v>
      </c>
      <c r="H56" s="12" t="s">
        <v>258</v>
      </c>
    </row>
    <row r="57" spans="1:8" ht="15" customHeight="1">
      <c r="A57" s="195" t="s">
        <v>1276</v>
      </c>
      <c r="B57" s="195"/>
      <c r="C57" s="195"/>
      <c r="D57" s="5">
        <v>50</v>
      </c>
      <c r="E57" s="5">
        <v>50</v>
      </c>
      <c r="F57" s="6">
        <v>50</v>
      </c>
      <c r="G57" s="7">
        <v>1</v>
      </c>
      <c r="H57" s="13" t="s">
        <v>317</v>
      </c>
    </row>
    <row r="58" spans="1:8" ht="15" customHeight="1">
      <c r="A58" s="196" t="s">
        <v>825</v>
      </c>
      <c r="B58" s="196"/>
      <c r="C58" s="196"/>
      <c r="D58" s="9">
        <v>50</v>
      </c>
      <c r="E58" s="9">
        <v>50</v>
      </c>
      <c r="F58" s="9">
        <v>50</v>
      </c>
      <c r="G58" s="10">
        <v>1</v>
      </c>
      <c r="H58" s="15" t="s">
        <v>317</v>
      </c>
    </row>
    <row r="59" spans="1:8" ht="30" customHeight="1">
      <c r="A59" s="196" t="s">
        <v>259</v>
      </c>
      <c r="B59" s="196"/>
      <c r="C59" s="196"/>
      <c r="D59" s="8">
        <v>2175</v>
      </c>
      <c r="E59" s="8">
        <v>2019.4</v>
      </c>
      <c r="F59" s="8">
        <v>1993.42314</v>
      </c>
      <c r="G59" s="14">
        <v>0.98714</v>
      </c>
      <c r="H59" s="15" t="s">
        <v>317</v>
      </c>
    </row>
  </sheetData>
  <sheetProtection/>
  <mergeCells count="59">
    <mergeCell ref="A53:C53"/>
    <mergeCell ref="A54:H54"/>
    <mergeCell ref="A55:H55"/>
    <mergeCell ref="A59:C59"/>
    <mergeCell ref="B56:C56"/>
    <mergeCell ref="A57:C57"/>
    <mergeCell ref="A58:C58"/>
    <mergeCell ref="A49:H49"/>
    <mergeCell ref="A50:H50"/>
    <mergeCell ref="B51:C51"/>
    <mergeCell ref="A52:C52"/>
    <mergeCell ref="A45:H45"/>
    <mergeCell ref="B46:C46"/>
    <mergeCell ref="A47:C47"/>
    <mergeCell ref="A48:C48"/>
    <mergeCell ref="A41:H41"/>
    <mergeCell ref="A42:H42"/>
    <mergeCell ref="B43:C43"/>
    <mergeCell ref="A44:C44"/>
    <mergeCell ref="B37:C37"/>
    <mergeCell ref="B38:C38"/>
    <mergeCell ref="A39:C39"/>
    <mergeCell ref="A40:C40"/>
    <mergeCell ref="B33:C33"/>
    <mergeCell ref="A34:C34"/>
    <mergeCell ref="A35:H35"/>
    <mergeCell ref="B36:C36"/>
    <mergeCell ref="A31:C31"/>
    <mergeCell ref="A28:C28"/>
    <mergeCell ref="A29:H29"/>
    <mergeCell ref="A32:H32"/>
    <mergeCell ref="A25:H25"/>
    <mergeCell ref="A26:H26"/>
    <mergeCell ref="B27:C27"/>
    <mergeCell ref="B30:C30"/>
    <mergeCell ref="A21:H21"/>
    <mergeCell ref="B22:C22"/>
    <mergeCell ref="A23:C23"/>
    <mergeCell ref="A24:C24"/>
    <mergeCell ref="B17:C17"/>
    <mergeCell ref="A18:C18"/>
    <mergeCell ref="A19:C19"/>
    <mergeCell ref="A20:H20"/>
    <mergeCell ref="B13:C13"/>
    <mergeCell ref="B14:C14"/>
    <mergeCell ref="A15:C15"/>
    <mergeCell ref="A16:H16"/>
    <mergeCell ref="A11:H11"/>
    <mergeCell ref="B12:C12"/>
    <mergeCell ref="A5:C5"/>
    <mergeCell ref="A6:C6"/>
    <mergeCell ref="A7:H7"/>
    <mergeCell ref="A8:H8"/>
    <mergeCell ref="B1:C1"/>
    <mergeCell ref="A2:H2"/>
    <mergeCell ref="A3:H3"/>
    <mergeCell ref="B4:C4"/>
    <mergeCell ref="B9:C9"/>
    <mergeCell ref="A10:C10"/>
  </mergeCells>
  <printOptions/>
  <pageMargins left="0.68" right="0.53" top="0.98" bottom="0.6" header="0.66" footer="0.25"/>
  <pageSetup firstPageNumber="40" useFirstPageNumber="1" horizontalDpi="300" verticalDpi="300" orientation="landscape" pageOrder="overThenDown" paperSize="9" r:id="rId1"/>
  <headerFooter alignWithMargins="0">
    <oddHeader>&amp;L&amp;"Arial,Tučné"v tis. Kč&amp;C&amp;"Arial,Tučné"Členské příspěvky - rok 2014 - individuální příslib</oddHeader>
    <oddFooter>&amp;C&amp;P</oddFooter>
  </headerFooter>
  <rowBreaks count="2" manualBreakCount="2">
    <brk id="24" max="255" man="1"/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107"/>
  <sheetViews>
    <sheetView zoomScaleSheetLayoutView="100" zoomScalePageLayoutView="0" workbookViewId="0" topLeftCell="A82">
      <selection activeCell="G85" sqref="G8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0" customWidth="1"/>
    <col min="5" max="5" width="9.8515625" style="0" customWidth="1"/>
    <col min="6" max="6" width="10.421875" style="0" customWidth="1"/>
    <col min="7" max="7" width="11.8515625" style="0" customWidth="1"/>
    <col min="8" max="8" width="49.57421875" style="0" customWidth="1"/>
    <col min="9" max="9" width="52.8515625" style="0" customWidth="1"/>
  </cols>
  <sheetData>
    <row r="1" spans="1:8" ht="36" customHeight="1" thickBot="1">
      <c r="A1" s="2" t="s">
        <v>656</v>
      </c>
      <c r="B1" s="192" t="s">
        <v>657</v>
      </c>
      <c r="C1" s="192"/>
      <c r="D1" s="3" t="s">
        <v>918</v>
      </c>
      <c r="E1" s="3" t="s">
        <v>1228</v>
      </c>
      <c r="F1" s="3" t="s">
        <v>313</v>
      </c>
      <c r="G1" s="3" t="s">
        <v>314</v>
      </c>
      <c r="H1" s="11" t="s">
        <v>315</v>
      </c>
    </row>
    <row r="2" spans="1:8" ht="15" customHeight="1">
      <c r="A2" s="193" t="s">
        <v>472</v>
      </c>
      <c r="B2" s="193"/>
      <c r="C2" s="193"/>
      <c r="D2" s="193"/>
      <c r="E2" s="193"/>
      <c r="F2" s="193"/>
      <c r="G2" s="193"/>
      <c r="H2" s="193"/>
    </row>
    <row r="3" spans="1:8" ht="15" customHeight="1">
      <c r="A3" s="194" t="s">
        <v>341</v>
      </c>
      <c r="B3" s="194"/>
      <c r="C3" s="194"/>
      <c r="D3" s="194"/>
      <c r="E3" s="194"/>
      <c r="F3" s="194"/>
      <c r="G3" s="194"/>
      <c r="H3" s="194"/>
    </row>
    <row r="4" spans="1:8" ht="15" customHeight="1">
      <c r="A4" s="4" t="s">
        <v>317</v>
      </c>
      <c r="B4" s="191" t="s">
        <v>318</v>
      </c>
      <c r="C4" s="191"/>
      <c r="D4" s="5">
        <v>23040</v>
      </c>
      <c r="E4" s="5">
        <v>18544</v>
      </c>
      <c r="F4" s="6">
        <v>17824.38505</v>
      </c>
      <c r="G4" s="7">
        <v>0.96119</v>
      </c>
      <c r="H4" s="12" t="s">
        <v>473</v>
      </c>
    </row>
    <row r="5" spans="1:8" ht="15" customHeight="1">
      <c r="A5" s="4" t="s">
        <v>317</v>
      </c>
      <c r="B5" s="191" t="s">
        <v>318</v>
      </c>
      <c r="C5" s="191"/>
      <c r="D5" s="5">
        <v>30731</v>
      </c>
      <c r="E5" s="5">
        <v>31889.237</v>
      </c>
      <c r="F5" s="6">
        <v>31775.58389</v>
      </c>
      <c r="G5" s="7">
        <v>0.99644</v>
      </c>
      <c r="H5" s="12" t="s">
        <v>474</v>
      </c>
    </row>
    <row r="6" spans="1:8" ht="15" customHeight="1">
      <c r="A6" s="4" t="s">
        <v>317</v>
      </c>
      <c r="B6" s="191" t="s">
        <v>318</v>
      </c>
      <c r="C6" s="191"/>
      <c r="D6" s="5">
        <v>230</v>
      </c>
      <c r="E6" s="5">
        <v>230</v>
      </c>
      <c r="F6" s="6">
        <v>229.9985</v>
      </c>
      <c r="G6" s="7">
        <v>0.99999</v>
      </c>
      <c r="H6" s="12" t="s">
        <v>475</v>
      </c>
    </row>
    <row r="7" spans="1:8" ht="15" customHeight="1">
      <c r="A7" s="4" t="s">
        <v>317</v>
      </c>
      <c r="B7" s="191" t="s">
        <v>318</v>
      </c>
      <c r="C7" s="191"/>
      <c r="D7" s="5">
        <v>288</v>
      </c>
      <c r="E7" s="5">
        <v>288</v>
      </c>
      <c r="F7" s="6">
        <v>287.9159</v>
      </c>
      <c r="G7" s="7">
        <v>1</v>
      </c>
      <c r="H7" s="12" t="s">
        <v>476</v>
      </c>
    </row>
    <row r="8" spans="1:8" ht="15" customHeight="1">
      <c r="A8" s="4" t="s">
        <v>317</v>
      </c>
      <c r="B8" s="191" t="s">
        <v>318</v>
      </c>
      <c r="C8" s="191"/>
      <c r="D8" s="5">
        <v>4896</v>
      </c>
      <c r="E8" s="5">
        <v>4896</v>
      </c>
      <c r="F8" s="6">
        <v>4896</v>
      </c>
      <c r="G8" s="7">
        <v>1</v>
      </c>
      <c r="H8" s="12" t="s">
        <v>1211</v>
      </c>
    </row>
    <row r="9" spans="1:8" ht="15" customHeight="1">
      <c r="A9" s="4" t="s">
        <v>317</v>
      </c>
      <c r="B9" s="191" t="s">
        <v>318</v>
      </c>
      <c r="C9" s="191"/>
      <c r="D9" s="5">
        <v>454</v>
      </c>
      <c r="E9" s="5">
        <v>454</v>
      </c>
      <c r="F9" s="6">
        <v>454</v>
      </c>
      <c r="G9" s="7">
        <v>1</v>
      </c>
      <c r="H9" s="12" t="s">
        <v>1212</v>
      </c>
    </row>
    <row r="10" spans="1:8" ht="15" customHeight="1">
      <c r="A10" s="4" t="s">
        <v>317</v>
      </c>
      <c r="B10" s="191" t="s">
        <v>318</v>
      </c>
      <c r="C10" s="191"/>
      <c r="D10" s="5">
        <v>1234</v>
      </c>
      <c r="E10" s="5">
        <v>1234</v>
      </c>
      <c r="F10" s="6">
        <v>1234</v>
      </c>
      <c r="G10" s="7">
        <v>1</v>
      </c>
      <c r="H10" s="12" t="s">
        <v>1213</v>
      </c>
    </row>
    <row r="11" spans="1:8" ht="15" customHeight="1">
      <c r="A11" s="4" t="s">
        <v>317</v>
      </c>
      <c r="B11" s="191" t="s">
        <v>318</v>
      </c>
      <c r="C11" s="191"/>
      <c r="D11" s="5">
        <v>72</v>
      </c>
      <c r="E11" s="5">
        <v>72</v>
      </c>
      <c r="F11" s="6">
        <v>72</v>
      </c>
      <c r="G11" s="7">
        <v>1</v>
      </c>
      <c r="H11" s="12" t="s">
        <v>1214</v>
      </c>
    </row>
    <row r="12" spans="1:8" ht="21.75" customHeight="1">
      <c r="A12" s="4" t="s">
        <v>317</v>
      </c>
      <c r="B12" s="191" t="s">
        <v>318</v>
      </c>
      <c r="C12" s="191"/>
      <c r="D12" s="5">
        <v>0</v>
      </c>
      <c r="E12" s="5">
        <v>0</v>
      </c>
      <c r="F12" s="6">
        <v>145.92109</v>
      </c>
      <c r="G12" s="7">
        <v>0</v>
      </c>
      <c r="H12" s="12" t="s">
        <v>912</v>
      </c>
    </row>
    <row r="13" spans="1:8" ht="15" customHeight="1">
      <c r="A13" s="4" t="s">
        <v>317</v>
      </c>
      <c r="B13" s="191" t="s">
        <v>318</v>
      </c>
      <c r="C13" s="191"/>
      <c r="D13" s="5">
        <v>0</v>
      </c>
      <c r="E13" s="5">
        <v>0</v>
      </c>
      <c r="F13" s="6">
        <v>131.14089</v>
      </c>
      <c r="G13" s="7">
        <v>0</v>
      </c>
      <c r="H13" s="12" t="s">
        <v>1215</v>
      </c>
    </row>
    <row r="14" spans="1:8" ht="21.75" customHeight="1">
      <c r="A14" s="4" t="s">
        <v>317</v>
      </c>
      <c r="B14" s="191" t="s">
        <v>318</v>
      </c>
      <c r="C14" s="191"/>
      <c r="D14" s="5">
        <v>0</v>
      </c>
      <c r="E14" s="5">
        <v>0</v>
      </c>
      <c r="F14" s="6">
        <v>409.89844</v>
      </c>
      <c r="G14" s="7">
        <v>0</v>
      </c>
      <c r="H14" s="12" t="s">
        <v>1216</v>
      </c>
    </row>
    <row r="15" spans="1:8" ht="23.25" customHeight="1">
      <c r="A15" s="4" t="s">
        <v>317</v>
      </c>
      <c r="B15" s="191" t="s">
        <v>318</v>
      </c>
      <c r="C15" s="191"/>
      <c r="D15" s="5">
        <v>0</v>
      </c>
      <c r="E15" s="5">
        <v>0</v>
      </c>
      <c r="F15" s="6">
        <v>363.13014</v>
      </c>
      <c r="G15" s="7">
        <v>0</v>
      </c>
      <c r="H15" s="12" t="s">
        <v>1217</v>
      </c>
    </row>
    <row r="16" spans="1:8" ht="15" customHeight="1">
      <c r="A16" s="195" t="s">
        <v>342</v>
      </c>
      <c r="B16" s="195"/>
      <c r="C16" s="195"/>
      <c r="D16" s="5">
        <v>60945</v>
      </c>
      <c r="E16" s="5">
        <v>57607.237</v>
      </c>
      <c r="F16" s="6">
        <v>57823.9739</v>
      </c>
      <c r="G16" s="7">
        <v>1.0038</v>
      </c>
      <c r="H16" s="13" t="s">
        <v>317</v>
      </c>
    </row>
    <row r="17" spans="1:8" ht="15" customHeight="1">
      <c r="A17" s="194" t="s">
        <v>803</v>
      </c>
      <c r="B17" s="194"/>
      <c r="C17" s="194"/>
      <c r="D17" s="194"/>
      <c r="E17" s="194"/>
      <c r="F17" s="194"/>
      <c r="G17" s="194"/>
      <c r="H17" s="194"/>
    </row>
    <row r="18" spans="1:8" ht="15" customHeight="1">
      <c r="A18" s="4" t="s">
        <v>317</v>
      </c>
      <c r="B18" s="191" t="s">
        <v>318</v>
      </c>
      <c r="C18" s="191"/>
      <c r="D18" s="5">
        <v>43200</v>
      </c>
      <c r="E18" s="5">
        <v>43200</v>
      </c>
      <c r="F18" s="6">
        <v>42971</v>
      </c>
      <c r="G18" s="7">
        <f>F18/E18</f>
        <v>0.9946990740740741</v>
      </c>
      <c r="H18" s="12" t="s">
        <v>1218</v>
      </c>
    </row>
    <row r="19" spans="1:8" ht="15" customHeight="1">
      <c r="A19" s="4" t="s">
        <v>317</v>
      </c>
      <c r="B19" s="191" t="s">
        <v>318</v>
      </c>
      <c r="C19" s="191"/>
      <c r="D19" s="5">
        <v>460</v>
      </c>
      <c r="E19" s="5">
        <v>460</v>
      </c>
      <c r="F19" s="6">
        <v>460</v>
      </c>
      <c r="G19" s="7">
        <v>1</v>
      </c>
      <c r="H19" s="12" t="s">
        <v>1219</v>
      </c>
    </row>
    <row r="20" spans="1:8" ht="15" customHeight="1">
      <c r="A20" s="195" t="s">
        <v>806</v>
      </c>
      <c r="B20" s="195"/>
      <c r="C20" s="195"/>
      <c r="D20" s="5">
        <v>43660</v>
      </c>
      <c r="E20" s="5">
        <v>43660</v>
      </c>
      <c r="F20" s="6">
        <v>43431</v>
      </c>
      <c r="G20" s="7">
        <f>F20/E20</f>
        <v>0.9947549244159414</v>
      </c>
      <c r="H20" s="13" t="s">
        <v>317</v>
      </c>
    </row>
    <row r="21" spans="1:8" ht="15" customHeight="1">
      <c r="A21" s="194" t="s">
        <v>508</v>
      </c>
      <c r="B21" s="194"/>
      <c r="C21" s="194"/>
      <c r="D21" s="194"/>
      <c r="E21" s="194"/>
      <c r="F21" s="194"/>
      <c r="G21" s="194"/>
      <c r="H21" s="194"/>
    </row>
    <row r="22" spans="1:8" ht="27.75" customHeight="1">
      <c r="A22" s="4" t="s">
        <v>317</v>
      </c>
      <c r="B22" s="191" t="s">
        <v>1220</v>
      </c>
      <c r="C22" s="191"/>
      <c r="D22" s="5">
        <v>192000</v>
      </c>
      <c r="E22" s="5">
        <v>192000</v>
      </c>
      <c r="F22" s="6">
        <v>192000</v>
      </c>
      <c r="G22" s="7">
        <v>1</v>
      </c>
      <c r="H22" s="12" t="s">
        <v>913</v>
      </c>
    </row>
    <row r="23" spans="1:8" ht="24" customHeight="1">
      <c r="A23" s="4" t="s">
        <v>317</v>
      </c>
      <c r="B23" s="191" t="s">
        <v>1220</v>
      </c>
      <c r="C23" s="191"/>
      <c r="D23" s="5">
        <v>9450</v>
      </c>
      <c r="E23" s="5">
        <v>9448.994</v>
      </c>
      <c r="F23" s="6">
        <v>9448.994</v>
      </c>
      <c r="G23" s="7">
        <v>1</v>
      </c>
      <c r="H23" s="12" t="s">
        <v>7</v>
      </c>
    </row>
    <row r="24" spans="1:8" ht="24" customHeight="1">
      <c r="A24" s="4" t="s">
        <v>317</v>
      </c>
      <c r="B24" s="191" t="s">
        <v>1220</v>
      </c>
      <c r="C24" s="191"/>
      <c r="D24" s="5">
        <v>450</v>
      </c>
      <c r="E24" s="5">
        <v>447.258</v>
      </c>
      <c r="F24" s="6">
        <v>447.258</v>
      </c>
      <c r="G24" s="7">
        <v>1</v>
      </c>
      <c r="H24" s="12" t="s">
        <v>1221</v>
      </c>
    </row>
    <row r="25" spans="1:8" ht="19.5" customHeight="1">
      <c r="A25" s="4" t="s">
        <v>317</v>
      </c>
      <c r="B25" s="191" t="s">
        <v>1220</v>
      </c>
      <c r="C25" s="191"/>
      <c r="D25" s="5">
        <v>650</v>
      </c>
      <c r="E25" s="5">
        <v>0</v>
      </c>
      <c r="F25" s="6">
        <v>0</v>
      </c>
      <c r="G25" s="7">
        <v>0</v>
      </c>
      <c r="H25" s="12" t="s">
        <v>1222</v>
      </c>
    </row>
    <row r="26" spans="1:8" ht="22.5" customHeight="1">
      <c r="A26" s="4" t="s">
        <v>317</v>
      </c>
      <c r="B26" s="191" t="s">
        <v>1220</v>
      </c>
      <c r="C26" s="191"/>
      <c r="D26" s="5">
        <v>100</v>
      </c>
      <c r="E26" s="5">
        <v>51.9</v>
      </c>
      <c r="F26" s="6">
        <v>51.9</v>
      </c>
      <c r="G26" s="7">
        <v>1</v>
      </c>
      <c r="H26" s="12" t="s">
        <v>1223</v>
      </c>
    </row>
    <row r="27" spans="1:8" ht="21" customHeight="1">
      <c r="A27" s="4" t="s">
        <v>317</v>
      </c>
      <c r="B27" s="191" t="s">
        <v>1220</v>
      </c>
      <c r="C27" s="191"/>
      <c r="D27" s="5">
        <v>2500</v>
      </c>
      <c r="E27" s="5">
        <v>2171.4</v>
      </c>
      <c r="F27" s="6">
        <v>2171.4</v>
      </c>
      <c r="G27" s="7">
        <v>1</v>
      </c>
      <c r="H27" s="12" t="s">
        <v>1224</v>
      </c>
    </row>
    <row r="28" spans="1:8" ht="15" customHeight="1">
      <c r="A28" s="195" t="s">
        <v>509</v>
      </c>
      <c r="B28" s="195"/>
      <c r="C28" s="195"/>
      <c r="D28" s="5">
        <v>205150</v>
      </c>
      <c r="E28" s="5">
        <v>204119.552</v>
      </c>
      <c r="F28" s="6">
        <v>204119.552</v>
      </c>
      <c r="G28" s="7">
        <v>1</v>
      </c>
      <c r="H28" s="13" t="s">
        <v>317</v>
      </c>
    </row>
    <row r="29" spans="1:8" ht="15" customHeight="1">
      <c r="A29" s="196" t="s">
        <v>1225</v>
      </c>
      <c r="B29" s="196"/>
      <c r="C29" s="196"/>
      <c r="D29" s="9">
        <v>309755</v>
      </c>
      <c r="E29" s="9">
        <v>305386.789</v>
      </c>
      <c r="F29" s="9">
        <v>305375.16467</v>
      </c>
      <c r="G29" s="10">
        <v>0.99996</v>
      </c>
      <c r="H29" s="15" t="s">
        <v>317</v>
      </c>
    </row>
    <row r="30" spans="1:8" ht="15" customHeight="1">
      <c r="A30" s="193" t="s">
        <v>1226</v>
      </c>
      <c r="B30" s="193"/>
      <c r="C30" s="193"/>
      <c r="D30" s="193"/>
      <c r="E30" s="193"/>
      <c r="F30" s="193"/>
      <c r="G30" s="193"/>
      <c r="H30" s="193"/>
    </row>
    <row r="31" spans="1:8" ht="15" customHeight="1">
      <c r="A31" s="194" t="s">
        <v>1128</v>
      </c>
      <c r="B31" s="194"/>
      <c r="C31" s="194"/>
      <c r="D31" s="194"/>
      <c r="E31" s="194"/>
      <c r="F31" s="194"/>
      <c r="G31" s="194"/>
      <c r="H31" s="194"/>
    </row>
    <row r="32" spans="1:8" ht="21.75" customHeight="1">
      <c r="A32" s="4" t="s">
        <v>317</v>
      </c>
      <c r="B32" s="191" t="s">
        <v>318</v>
      </c>
      <c r="C32" s="191"/>
      <c r="D32" s="5">
        <v>48</v>
      </c>
      <c r="E32" s="5">
        <v>48</v>
      </c>
      <c r="F32" s="6">
        <v>47.991</v>
      </c>
      <c r="G32" s="7">
        <v>1</v>
      </c>
      <c r="H32" s="12" t="s">
        <v>1227</v>
      </c>
    </row>
    <row r="33" spans="1:8" ht="15" customHeight="1">
      <c r="A33" s="195" t="s">
        <v>1129</v>
      </c>
      <c r="B33" s="195"/>
      <c r="C33" s="195"/>
      <c r="D33" s="5">
        <v>48</v>
      </c>
      <c r="E33" s="5">
        <v>48</v>
      </c>
      <c r="F33" s="6">
        <v>47.991</v>
      </c>
      <c r="G33" s="7">
        <v>1</v>
      </c>
      <c r="H33" s="13" t="s">
        <v>317</v>
      </c>
    </row>
    <row r="34" spans="1:8" ht="21.75" customHeight="1">
      <c r="A34" s="196" t="s">
        <v>515</v>
      </c>
      <c r="B34" s="196"/>
      <c r="C34" s="196"/>
      <c r="D34" s="9">
        <v>48</v>
      </c>
      <c r="E34" s="9">
        <v>48</v>
      </c>
      <c r="F34" s="9">
        <v>47.991</v>
      </c>
      <c r="G34" s="10">
        <v>0.99981</v>
      </c>
      <c r="H34" s="15" t="s">
        <v>317</v>
      </c>
    </row>
    <row r="35" spans="1:8" ht="15" customHeight="1">
      <c r="A35" s="193" t="s">
        <v>516</v>
      </c>
      <c r="B35" s="193"/>
      <c r="C35" s="193"/>
      <c r="D35" s="193"/>
      <c r="E35" s="193"/>
      <c r="F35" s="193"/>
      <c r="G35" s="193"/>
      <c r="H35" s="193"/>
    </row>
    <row r="36" spans="1:8" ht="15" customHeight="1">
      <c r="A36" s="194" t="s">
        <v>517</v>
      </c>
      <c r="B36" s="194"/>
      <c r="C36" s="194"/>
      <c r="D36" s="194"/>
      <c r="E36" s="194"/>
      <c r="F36" s="194"/>
      <c r="G36" s="194"/>
      <c r="H36" s="194"/>
    </row>
    <row r="37" spans="1:8" ht="22.5" customHeight="1">
      <c r="A37" s="4" t="s">
        <v>317</v>
      </c>
      <c r="B37" s="191" t="s">
        <v>318</v>
      </c>
      <c r="C37" s="191"/>
      <c r="D37" s="5">
        <v>182</v>
      </c>
      <c r="E37" s="5">
        <v>182</v>
      </c>
      <c r="F37" s="6">
        <v>96.12357</v>
      </c>
      <c r="G37" s="7">
        <v>0.52815</v>
      </c>
      <c r="H37" s="12" t="s">
        <v>518</v>
      </c>
    </row>
    <row r="38" spans="1:8" ht="15" customHeight="1">
      <c r="A38" s="4" t="s">
        <v>317</v>
      </c>
      <c r="B38" s="191" t="s">
        <v>318</v>
      </c>
      <c r="C38" s="191"/>
      <c r="D38" s="5">
        <v>0</v>
      </c>
      <c r="E38" s="5">
        <v>20</v>
      </c>
      <c r="F38" s="6">
        <v>2.02433</v>
      </c>
      <c r="G38" s="7">
        <v>0.10122</v>
      </c>
      <c r="H38" s="12" t="s">
        <v>914</v>
      </c>
    </row>
    <row r="39" spans="1:8" ht="15" customHeight="1">
      <c r="A39" s="195" t="s">
        <v>519</v>
      </c>
      <c r="B39" s="195"/>
      <c r="C39" s="195"/>
      <c r="D39" s="5">
        <v>182</v>
      </c>
      <c r="E39" s="5">
        <v>202</v>
      </c>
      <c r="F39" s="6">
        <v>98.1479</v>
      </c>
      <c r="G39" s="7">
        <v>0.48588</v>
      </c>
      <c r="H39" s="13" t="s">
        <v>317</v>
      </c>
    </row>
    <row r="40" spans="1:8" ht="15" customHeight="1">
      <c r="A40" s="194" t="s">
        <v>1128</v>
      </c>
      <c r="B40" s="194"/>
      <c r="C40" s="194"/>
      <c r="D40" s="194"/>
      <c r="E40" s="194"/>
      <c r="F40" s="194"/>
      <c r="G40" s="194"/>
      <c r="H40" s="194"/>
    </row>
    <row r="41" spans="1:8" ht="15" customHeight="1">
      <c r="A41" s="4" t="s">
        <v>317</v>
      </c>
      <c r="B41" s="191" t="s">
        <v>318</v>
      </c>
      <c r="C41" s="191"/>
      <c r="D41" s="5">
        <v>274</v>
      </c>
      <c r="E41" s="5">
        <v>274</v>
      </c>
      <c r="F41" s="6">
        <v>255.64082</v>
      </c>
      <c r="G41" s="7">
        <v>0.933</v>
      </c>
      <c r="H41" s="12" t="s">
        <v>520</v>
      </c>
    </row>
    <row r="42" spans="1:8" ht="15" customHeight="1">
      <c r="A42" s="195" t="s">
        <v>1129</v>
      </c>
      <c r="B42" s="195"/>
      <c r="C42" s="195"/>
      <c r="D42" s="5">
        <v>274</v>
      </c>
      <c r="E42" s="5">
        <v>274</v>
      </c>
      <c r="F42" s="6">
        <v>255.64082</v>
      </c>
      <c r="G42" s="7">
        <v>0.933</v>
      </c>
      <c r="H42" s="13" t="s">
        <v>317</v>
      </c>
    </row>
    <row r="43" spans="1:8" ht="21" customHeight="1">
      <c r="A43" s="196" t="s">
        <v>521</v>
      </c>
      <c r="B43" s="196"/>
      <c r="C43" s="196"/>
      <c r="D43" s="9">
        <v>456</v>
      </c>
      <c r="E43" s="9">
        <v>476</v>
      </c>
      <c r="F43" s="9">
        <v>353.78872</v>
      </c>
      <c r="G43" s="10">
        <v>0.74325</v>
      </c>
      <c r="H43" s="15" t="s">
        <v>317</v>
      </c>
    </row>
    <row r="44" spans="1:8" ht="15" customHeight="1">
      <c r="A44" s="193" t="s">
        <v>522</v>
      </c>
      <c r="B44" s="193"/>
      <c r="C44" s="193"/>
      <c r="D44" s="193"/>
      <c r="E44" s="193"/>
      <c r="F44" s="193"/>
      <c r="G44" s="193"/>
      <c r="H44" s="193"/>
    </row>
    <row r="45" spans="1:8" ht="15" customHeight="1">
      <c r="A45" s="194" t="s">
        <v>1140</v>
      </c>
      <c r="B45" s="194"/>
      <c r="C45" s="194"/>
      <c r="D45" s="194"/>
      <c r="E45" s="194"/>
      <c r="F45" s="194"/>
      <c r="G45" s="194"/>
      <c r="H45" s="194"/>
    </row>
    <row r="46" spans="1:8" ht="15" customHeight="1">
      <c r="A46" s="4" t="s">
        <v>317</v>
      </c>
      <c r="B46" s="191" t="s">
        <v>318</v>
      </c>
      <c r="C46" s="191"/>
      <c r="D46" s="5">
        <v>270</v>
      </c>
      <c r="E46" s="5">
        <v>270</v>
      </c>
      <c r="F46" s="6">
        <v>270</v>
      </c>
      <c r="G46" s="7">
        <v>1</v>
      </c>
      <c r="H46" s="12" t="s">
        <v>523</v>
      </c>
    </row>
    <row r="47" spans="1:8" ht="21.75" customHeight="1">
      <c r="A47" s="4" t="s">
        <v>317</v>
      </c>
      <c r="B47" s="191" t="s">
        <v>318</v>
      </c>
      <c r="C47" s="191"/>
      <c r="D47" s="5">
        <v>27</v>
      </c>
      <c r="E47" s="5">
        <v>27</v>
      </c>
      <c r="F47" s="6">
        <v>27</v>
      </c>
      <c r="G47" s="7">
        <v>1</v>
      </c>
      <c r="H47" s="12" t="s">
        <v>362</v>
      </c>
    </row>
    <row r="48" spans="1:8" ht="21" customHeight="1">
      <c r="A48" s="4" t="s">
        <v>317</v>
      </c>
      <c r="B48" s="191" t="s">
        <v>318</v>
      </c>
      <c r="C48" s="191"/>
      <c r="D48" s="5">
        <v>156</v>
      </c>
      <c r="E48" s="5">
        <v>156</v>
      </c>
      <c r="F48" s="6">
        <v>156</v>
      </c>
      <c r="G48" s="7">
        <v>1</v>
      </c>
      <c r="H48" s="12" t="s">
        <v>363</v>
      </c>
    </row>
    <row r="49" spans="1:8" ht="15" customHeight="1">
      <c r="A49" s="195" t="s">
        <v>19</v>
      </c>
      <c r="B49" s="195"/>
      <c r="C49" s="195"/>
      <c r="D49" s="5">
        <v>453</v>
      </c>
      <c r="E49" s="5">
        <v>453</v>
      </c>
      <c r="F49" s="6">
        <v>453</v>
      </c>
      <c r="G49" s="7">
        <v>1</v>
      </c>
      <c r="H49" s="13" t="s">
        <v>317</v>
      </c>
    </row>
    <row r="50" spans="1:8" ht="15" customHeight="1">
      <c r="A50" s="194" t="s">
        <v>325</v>
      </c>
      <c r="B50" s="194"/>
      <c r="C50" s="194"/>
      <c r="D50" s="194"/>
      <c r="E50" s="194"/>
      <c r="F50" s="194"/>
      <c r="G50" s="194"/>
      <c r="H50" s="194"/>
    </row>
    <row r="51" spans="1:8" ht="24.75" customHeight="1">
      <c r="A51" s="4" t="s">
        <v>317</v>
      </c>
      <c r="B51" s="191" t="s">
        <v>318</v>
      </c>
      <c r="C51" s="191"/>
      <c r="D51" s="5">
        <v>732</v>
      </c>
      <c r="E51" s="5">
        <v>732</v>
      </c>
      <c r="F51" s="6">
        <v>731.9986</v>
      </c>
      <c r="G51" s="7">
        <v>1</v>
      </c>
      <c r="H51" s="12" t="s">
        <v>915</v>
      </c>
    </row>
    <row r="52" spans="1:8" ht="15" customHeight="1">
      <c r="A52" s="195" t="s">
        <v>331</v>
      </c>
      <c r="B52" s="195"/>
      <c r="C52" s="195"/>
      <c r="D52" s="5">
        <v>732</v>
      </c>
      <c r="E52" s="5">
        <v>732</v>
      </c>
      <c r="F52" s="6">
        <v>731.9986</v>
      </c>
      <c r="G52" s="7">
        <v>1</v>
      </c>
      <c r="H52" s="13" t="s">
        <v>317</v>
      </c>
    </row>
    <row r="53" spans="1:8" ht="21" customHeight="1">
      <c r="A53" s="196" t="s">
        <v>8</v>
      </c>
      <c r="B53" s="196"/>
      <c r="C53" s="196"/>
      <c r="D53" s="9">
        <v>1185</v>
      </c>
      <c r="E53" s="9">
        <v>1185</v>
      </c>
      <c r="F53" s="9">
        <v>1184.9986</v>
      </c>
      <c r="G53" s="10">
        <v>1</v>
      </c>
      <c r="H53" s="15" t="s">
        <v>317</v>
      </c>
    </row>
    <row r="54" spans="1:8" ht="15" customHeight="1">
      <c r="A54" s="193" t="s">
        <v>364</v>
      </c>
      <c r="B54" s="193"/>
      <c r="C54" s="193"/>
      <c r="D54" s="193"/>
      <c r="E54" s="193"/>
      <c r="F54" s="193"/>
      <c r="G54" s="193"/>
      <c r="H54" s="193"/>
    </row>
    <row r="55" spans="1:8" ht="15" customHeight="1">
      <c r="A55" s="194" t="s">
        <v>339</v>
      </c>
      <c r="B55" s="194"/>
      <c r="C55" s="194"/>
      <c r="D55" s="194"/>
      <c r="E55" s="194"/>
      <c r="F55" s="194"/>
      <c r="G55" s="194"/>
      <c r="H55" s="194"/>
    </row>
    <row r="56" spans="1:8" ht="15" customHeight="1">
      <c r="A56" s="4" t="s">
        <v>317</v>
      </c>
      <c r="B56" s="191" t="s">
        <v>318</v>
      </c>
      <c r="C56" s="191"/>
      <c r="D56" s="5">
        <v>26700</v>
      </c>
      <c r="E56" s="5">
        <v>26700</v>
      </c>
      <c r="F56" s="6">
        <v>26699.018</v>
      </c>
      <c r="G56" s="7">
        <v>0.99996</v>
      </c>
      <c r="H56" s="12" t="s">
        <v>365</v>
      </c>
    </row>
    <row r="57" spans="1:8" ht="15" customHeight="1">
      <c r="A57" s="195" t="s">
        <v>340</v>
      </c>
      <c r="B57" s="195"/>
      <c r="C57" s="195"/>
      <c r="D57" s="5">
        <v>26700</v>
      </c>
      <c r="E57" s="5">
        <v>26700</v>
      </c>
      <c r="F57" s="6">
        <v>26699.018</v>
      </c>
      <c r="G57" s="7">
        <v>0.99996</v>
      </c>
      <c r="H57" s="13" t="s">
        <v>317</v>
      </c>
    </row>
    <row r="58" spans="1:8" ht="15" customHeight="1">
      <c r="A58" s="194" t="s">
        <v>366</v>
      </c>
      <c r="B58" s="194"/>
      <c r="C58" s="194"/>
      <c r="D58" s="194"/>
      <c r="E58" s="194"/>
      <c r="F58" s="194"/>
      <c r="G58" s="194"/>
      <c r="H58" s="194"/>
    </row>
    <row r="59" spans="1:8" ht="21" customHeight="1">
      <c r="A59" s="4" t="s">
        <v>317</v>
      </c>
      <c r="B59" s="191" t="s">
        <v>318</v>
      </c>
      <c r="C59" s="191"/>
      <c r="D59" s="5">
        <v>66720</v>
      </c>
      <c r="E59" s="5">
        <v>58137</v>
      </c>
      <c r="F59" s="6">
        <v>58126</v>
      </c>
      <c r="G59" s="7">
        <f>F59/E59</f>
        <v>0.9998107917505203</v>
      </c>
      <c r="H59" s="12" t="s">
        <v>367</v>
      </c>
    </row>
    <row r="60" spans="1:8" ht="15" customHeight="1">
      <c r="A60" s="4" t="s">
        <v>317</v>
      </c>
      <c r="B60" s="191" t="s">
        <v>318</v>
      </c>
      <c r="C60" s="191"/>
      <c r="D60" s="5">
        <v>32016</v>
      </c>
      <c r="E60" s="5">
        <v>30861.9</v>
      </c>
      <c r="F60" s="6">
        <v>30861.8974</v>
      </c>
      <c r="G60" s="7">
        <v>1</v>
      </c>
      <c r="H60" s="12" t="s">
        <v>368</v>
      </c>
    </row>
    <row r="61" spans="1:8" ht="22.5" customHeight="1">
      <c r="A61" s="4" t="s">
        <v>317</v>
      </c>
      <c r="B61" s="191" t="s">
        <v>318</v>
      </c>
      <c r="C61" s="191"/>
      <c r="D61" s="5">
        <v>480</v>
      </c>
      <c r="E61" s="5">
        <v>480</v>
      </c>
      <c r="F61" s="6">
        <v>479.9942</v>
      </c>
      <c r="G61" s="7">
        <v>0.99999</v>
      </c>
      <c r="H61" s="12" t="s">
        <v>919</v>
      </c>
    </row>
    <row r="62" spans="1:8" ht="33.75" customHeight="1">
      <c r="A62" s="4" t="s">
        <v>317</v>
      </c>
      <c r="B62" s="191" t="s">
        <v>318</v>
      </c>
      <c r="C62" s="191"/>
      <c r="D62" s="5">
        <v>144</v>
      </c>
      <c r="E62" s="5">
        <v>144</v>
      </c>
      <c r="F62" s="6">
        <v>143.9793</v>
      </c>
      <c r="G62" s="7">
        <v>1</v>
      </c>
      <c r="H62" s="12" t="s">
        <v>920</v>
      </c>
    </row>
    <row r="63" spans="1:8" ht="32.25" customHeight="1">
      <c r="A63" s="4" t="s">
        <v>317</v>
      </c>
      <c r="B63" s="191" t="s">
        <v>318</v>
      </c>
      <c r="C63" s="191"/>
      <c r="D63" s="5">
        <v>0</v>
      </c>
      <c r="E63" s="5">
        <v>181.3</v>
      </c>
      <c r="F63" s="6">
        <v>181.2872</v>
      </c>
      <c r="G63" s="7">
        <v>1</v>
      </c>
      <c r="H63" s="12" t="s">
        <v>921</v>
      </c>
    </row>
    <row r="64" spans="1:8" ht="24" customHeight="1">
      <c r="A64" s="4" t="s">
        <v>317</v>
      </c>
      <c r="B64" s="191" t="s">
        <v>318</v>
      </c>
      <c r="C64" s="191"/>
      <c r="D64" s="5">
        <v>0</v>
      </c>
      <c r="E64" s="5">
        <v>672.8</v>
      </c>
      <c r="F64" s="6">
        <v>672.7948</v>
      </c>
      <c r="G64" s="7">
        <v>0.99999</v>
      </c>
      <c r="H64" s="12" t="s">
        <v>922</v>
      </c>
    </row>
    <row r="65" spans="1:8" ht="15" customHeight="1">
      <c r="A65" s="195" t="s">
        <v>923</v>
      </c>
      <c r="B65" s="195"/>
      <c r="C65" s="195"/>
      <c r="D65" s="5">
        <v>99360</v>
      </c>
      <c r="E65" s="5">
        <f>SUM(E59:E64)</f>
        <v>90477</v>
      </c>
      <c r="F65" s="6">
        <v>90465.9529</v>
      </c>
      <c r="G65" s="7">
        <f>F65/E65</f>
        <v>0.999877901566144</v>
      </c>
      <c r="H65" s="13" t="s">
        <v>317</v>
      </c>
    </row>
    <row r="66" spans="1:8" ht="15" customHeight="1">
      <c r="A66" s="194" t="s">
        <v>1140</v>
      </c>
      <c r="B66" s="194"/>
      <c r="C66" s="194"/>
      <c r="D66" s="194"/>
      <c r="E66" s="194"/>
      <c r="F66" s="194"/>
      <c r="G66" s="194"/>
      <c r="H66" s="194"/>
    </row>
    <row r="67" spans="1:8" ht="15" customHeight="1">
      <c r="A67" s="4" t="s">
        <v>317</v>
      </c>
      <c r="B67" s="191" t="s">
        <v>318</v>
      </c>
      <c r="C67" s="191"/>
      <c r="D67" s="5">
        <v>43680</v>
      </c>
      <c r="E67" s="5">
        <v>44980</v>
      </c>
      <c r="F67" s="6">
        <v>44979.9969</v>
      </c>
      <c r="G67" s="7">
        <v>1</v>
      </c>
      <c r="H67" s="12" t="s">
        <v>924</v>
      </c>
    </row>
    <row r="68" spans="1:8" ht="15" customHeight="1">
      <c r="A68" s="4" t="s">
        <v>317</v>
      </c>
      <c r="B68" s="191" t="s">
        <v>318</v>
      </c>
      <c r="C68" s="191"/>
      <c r="D68" s="5">
        <v>454</v>
      </c>
      <c r="E68" s="5">
        <v>454</v>
      </c>
      <c r="F68" s="6">
        <v>454</v>
      </c>
      <c r="G68" s="7">
        <v>1</v>
      </c>
      <c r="H68" s="12" t="s">
        <v>925</v>
      </c>
    </row>
    <row r="69" spans="1:8" ht="15" customHeight="1">
      <c r="A69" s="195" t="s">
        <v>19</v>
      </c>
      <c r="B69" s="195"/>
      <c r="C69" s="195"/>
      <c r="D69" s="5">
        <v>44134</v>
      </c>
      <c r="E69" s="5">
        <v>45434</v>
      </c>
      <c r="F69" s="6">
        <v>45433.9969</v>
      </c>
      <c r="G69" s="7">
        <v>1</v>
      </c>
      <c r="H69" s="13" t="s">
        <v>317</v>
      </c>
    </row>
    <row r="70" spans="1:8" ht="15" customHeight="1">
      <c r="A70" s="194" t="s">
        <v>325</v>
      </c>
      <c r="B70" s="194"/>
      <c r="C70" s="194"/>
      <c r="D70" s="194"/>
      <c r="E70" s="194"/>
      <c r="F70" s="194"/>
      <c r="G70" s="194"/>
      <c r="H70" s="194"/>
    </row>
    <row r="71" spans="1:8" ht="15" customHeight="1">
      <c r="A71" s="4" t="s">
        <v>317</v>
      </c>
      <c r="B71" s="191" t="s">
        <v>318</v>
      </c>
      <c r="C71" s="191"/>
      <c r="D71" s="5">
        <v>912</v>
      </c>
      <c r="E71" s="5">
        <v>1323.603</v>
      </c>
      <c r="F71" s="6">
        <v>1323.603</v>
      </c>
      <c r="G71" s="7">
        <v>1</v>
      </c>
      <c r="H71" s="12" t="s">
        <v>926</v>
      </c>
    </row>
    <row r="72" spans="1:8" ht="15" customHeight="1">
      <c r="A72" s="195" t="s">
        <v>331</v>
      </c>
      <c r="B72" s="195"/>
      <c r="C72" s="195"/>
      <c r="D72" s="5">
        <v>912</v>
      </c>
      <c r="E72" s="5">
        <v>1323.603</v>
      </c>
      <c r="F72" s="6">
        <v>1323.603</v>
      </c>
      <c r="G72" s="7">
        <v>1</v>
      </c>
      <c r="H72" s="13" t="s">
        <v>317</v>
      </c>
    </row>
    <row r="73" spans="1:8" ht="15" customHeight="1">
      <c r="A73" s="196" t="s">
        <v>927</v>
      </c>
      <c r="B73" s="196"/>
      <c r="C73" s="196"/>
      <c r="D73" s="9">
        <v>171106</v>
      </c>
      <c r="E73" s="9">
        <v>163935</v>
      </c>
      <c r="F73" s="9">
        <v>163922.5708</v>
      </c>
      <c r="G73" s="10">
        <v>0.99992</v>
      </c>
      <c r="H73" s="15" t="s">
        <v>317</v>
      </c>
    </row>
    <row r="74" spans="1:8" ht="15" customHeight="1">
      <c r="A74" s="193" t="s">
        <v>928</v>
      </c>
      <c r="B74" s="193"/>
      <c r="C74" s="193"/>
      <c r="D74" s="193"/>
      <c r="E74" s="193"/>
      <c r="F74" s="193"/>
      <c r="G74" s="193"/>
      <c r="H74" s="193"/>
    </row>
    <row r="75" spans="1:8" ht="15" customHeight="1">
      <c r="A75" s="194" t="s">
        <v>354</v>
      </c>
      <c r="B75" s="194"/>
      <c r="C75" s="194"/>
      <c r="D75" s="194"/>
      <c r="E75" s="194"/>
      <c r="F75" s="194"/>
      <c r="G75" s="194"/>
      <c r="H75" s="194"/>
    </row>
    <row r="76" spans="1:8" ht="15" customHeight="1">
      <c r="A76" s="4" t="s">
        <v>317</v>
      </c>
      <c r="B76" s="191" t="s">
        <v>318</v>
      </c>
      <c r="C76" s="191"/>
      <c r="D76" s="5">
        <v>254</v>
      </c>
      <c r="E76" s="5">
        <v>314</v>
      </c>
      <c r="F76" s="6">
        <v>314</v>
      </c>
      <c r="G76" s="7">
        <v>1</v>
      </c>
      <c r="H76" s="12" t="s">
        <v>929</v>
      </c>
    </row>
    <row r="77" spans="1:8" ht="15" customHeight="1">
      <c r="A77" s="195" t="s">
        <v>355</v>
      </c>
      <c r="B77" s="195"/>
      <c r="C77" s="195"/>
      <c r="D77" s="5">
        <v>254</v>
      </c>
      <c r="E77" s="5">
        <v>314</v>
      </c>
      <c r="F77" s="6">
        <v>314</v>
      </c>
      <c r="G77" s="7">
        <v>1</v>
      </c>
      <c r="H77" s="13" t="s">
        <v>317</v>
      </c>
    </row>
    <row r="78" spans="1:8" ht="15" customHeight="1">
      <c r="A78" s="194" t="s">
        <v>1269</v>
      </c>
      <c r="B78" s="194"/>
      <c r="C78" s="194"/>
      <c r="D78" s="194"/>
      <c r="E78" s="194"/>
      <c r="F78" s="194"/>
      <c r="G78" s="194"/>
      <c r="H78" s="194"/>
    </row>
    <row r="79" spans="1:8" ht="22.5" customHeight="1">
      <c r="A79" s="4" t="s">
        <v>317</v>
      </c>
      <c r="B79" s="191" t="s">
        <v>318</v>
      </c>
      <c r="C79" s="191"/>
      <c r="D79" s="5">
        <v>330</v>
      </c>
      <c r="E79" s="5">
        <v>330</v>
      </c>
      <c r="F79" s="6">
        <v>329.956</v>
      </c>
      <c r="G79" s="7">
        <v>1</v>
      </c>
      <c r="H79" s="12" t="s">
        <v>930</v>
      </c>
    </row>
    <row r="80" spans="1:8" ht="15" customHeight="1">
      <c r="A80" s="195" t="s">
        <v>1270</v>
      </c>
      <c r="B80" s="195"/>
      <c r="C80" s="195"/>
      <c r="D80" s="5">
        <v>330</v>
      </c>
      <c r="E80" s="5">
        <v>330</v>
      </c>
      <c r="F80" s="6">
        <v>329.956</v>
      </c>
      <c r="G80" s="7">
        <v>1</v>
      </c>
      <c r="H80" s="13" t="s">
        <v>317</v>
      </c>
    </row>
    <row r="81" spans="1:8" ht="15" customHeight="1">
      <c r="A81" s="194" t="s">
        <v>325</v>
      </c>
      <c r="B81" s="194"/>
      <c r="C81" s="194"/>
      <c r="D81" s="194"/>
      <c r="E81" s="194"/>
      <c r="F81" s="194"/>
      <c r="G81" s="194"/>
      <c r="H81" s="194"/>
    </row>
    <row r="82" spans="1:8" ht="15" customHeight="1">
      <c r="A82" s="4" t="s">
        <v>317</v>
      </c>
      <c r="B82" s="191" t="s">
        <v>318</v>
      </c>
      <c r="C82" s="191"/>
      <c r="D82" s="5">
        <v>466</v>
      </c>
      <c r="E82" s="5">
        <v>466</v>
      </c>
      <c r="F82" s="6">
        <v>466</v>
      </c>
      <c r="G82" s="7">
        <v>1</v>
      </c>
      <c r="H82" s="12" t="s">
        <v>931</v>
      </c>
    </row>
    <row r="83" spans="1:8" ht="15" customHeight="1">
      <c r="A83" s="4" t="s">
        <v>317</v>
      </c>
      <c r="B83" s="191" t="s">
        <v>318</v>
      </c>
      <c r="C83" s="191"/>
      <c r="D83" s="5">
        <v>15</v>
      </c>
      <c r="E83" s="5">
        <v>0</v>
      </c>
      <c r="F83" s="6">
        <v>0</v>
      </c>
      <c r="G83" s="7">
        <v>0</v>
      </c>
      <c r="H83" s="12" t="s">
        <v>932</v>
      </c>
    </row>
    <row r="84" spans="1:8" ht="23.25" customHeight="1">
      <c r="A84" s="4" t="s">
        <v>317</v>
      </c>
      <c r="B84" s="191" t="s">
        <v>318</v>
      </c>
      <c r="C84" s="191"/>
      <c r="D84" s="5">
        <v>277</v>
      </c>
      <c r="E84" s="5">
        <v>277</v>
      </c>
      <c r="F84" s="6">
        <v>277.2366</v>
      </c>
      <c r="G84" s="7">
        <v>1</v>
      </c>
      <c r="H84" s="12" t="s">
        <v>933</v>
      </c>
    </row>
    <row r="85" spans="1:8" ht="22.5" customHeight="1">
      <c r="A85" s="4" t="s">
        <v>317</v>
      </c>
      <c r="B85" s="191" t="s">
        <v>318</v>
      </c>
      <c r="C85" s="191"/>
      <c r="D85" s="5">
        <v>628</v>
      </c>
      <c r="E85" s="5">
        <v>628</v>
      </c>
      <c r="F85" s="6">
        <v>627.0723</v>
      </c>
      <c r="G85" s="7">
        <v>0.99852</v>
      </c>
      <c r="H85" s="12" t="s">
        <v>934</v>
      </c>
    </row>
    <row r="86" spans="1:8" ht="15" customHeight="1">
      <c r="A86" s="4" t="s">
        <v>317</v>
      </c>
      <c r="B86" s="191" t="s">
        <v>318</v>
      </c>
      <c r="C86" s="191"/>
      <c r="D86" s="5">
        <v>26</v>
      </c>
      <c r="E86" s="5">
        <v>0</v>
      </c>
      <c r="F86" s="6">
        <v>0</v>
      </c>
      <c r="G86" s="7">
        <v>0</v>
      </c>
      <c r="H86" s="12" t="s">
        <v>935</v>
      </c>
    </row>
    <row r="87" spans="1:8" ht="15" customHeight="1">
      <c r="A87" s="195" t="s">
        <v>331</v>
      </c>
      <c r="B87" s="195"/>
      <c r="C87" s="195"/>
      <c r="D87" s="5">
        <v>1412</v>
      </c>
      <c r="E87" s="5">
        <v>1371</v>
      </c>
      <c r="F87" s="6">
        <v>1370.3089</v>
      </c>
      <c r="G87" s="7">
        <v>0.9995</v>
      </c>
      <c r="H87" s="13" t="s">
        <v>317</v>
      </c>
    </row>
    <row r="88" spans="1:8" ht="15" customHeight="1">
      <c r="A88" s="194" t="s">
        <v>1273</v>
      </c>
      <c r="B88" s="194"/>
      <c r="C88" s="194"/>
      <c r="D88" s="194"/>
      <c r="E88" s="194"/>
      <c r="F88" s="194"/>
      <c r="G88" s="194"/>
      <c r="H88" s="194"/>
    </row>
    <row r="89" spans="1:8" ht="13.5" customHeight="1">
      <c r="A89" s="4" t="s">
        <v>317</v>
      </c>
      <c r="B89" s="191" t="s">
        <v>318</v>
      </c>
      <c r="C89" s="191"/>
      <c r="D89" s="5">
        <v>13920</v>
      </c>
      <c r="E89" s="5">
        <v>14265</v>
      </c>
      <c r="F89" s="6">
        <v>14261.8295</v>
      </c>
      <c r="G89" s="7">
        <v>0.99978</v>
      </c>
      <c r="H89" s="12" t="s">
        <v>9</v>
      </c>
    </row>
    <row r="90" spans="1:8" ht="15" customHeight="1">
      <c r="A90" s="195" t="s">
        <v>1274</v>
      </c>
      <c r="B90" s="195"/>
      <c r="C90" s="195"/>
      <c r="D90" s="5">
        <v>13920</v>
      </c>
      <c r="E90" s="5">
        <v>14265</v>
      </c>
      <c r="F90" s="6">
        <v>14261.8295</v>
      </c>
      <c r="G90" s="7">
        <v>0.99978</v>
      </c>
      <c r="H90" s="13" t="s">
        <v>317</v>
      </c>
    </row>
    <row r="91" spans="1:8" ht="15" customHeight="1">
      <c r="A91" s="196" t="s">
        <v>936</v>
      </c>
      <c r="B91" s="196"/>
      <c r="C91" s="196"/>
      <c r="D91" s="9">
        <v>15916</v>
      </c>
      <c r="E91" s="9">
        <v>16280</v>
      </c>
      <c r="F91" s="9">
        <v>16276.0944</v>
      </c>
      <c r="G91" s="10">
        <v>0.99976</v>
      </c>
      <c r="H91" s="15" t="s">
        <v>317</v>
      </c>
    </row>
    <row r="92" spans="1:8" ht="15" customHeight="1">
      <c r="A92" s="193" t="s">
        <v>937</v>
      </c>
      <c r="B92" s="193"/>
      <c r="C92" s="193"/>
      <c r="D92" s="193"/>
      <c r="E92" s="193"/>
      <c r="F92" s="193"/>
      <c r="G92" s="193"/>
      <c r="H92" s="193"/>
    </row>
    <row r="93" spans="1:8" ht="15" customHeight="1">
      <c r="A93" s="194" t="s">
        <v>325</v>
      </c>
      <c r="B93" s="194"/>
      <c r="C93" s="194"/>
      <c r="D93" s="194"/>
      <c r="E93" s="194"/>
      <c r="F93" s="194"/>
      <c r="G93" s="194"/>
      <c r="H93" s="194"/>
    </row>
    <row r="94" spans="1:8" ht="46.5" customHeight="1">
      <c r="A94" s="4" t="s">
        <v>317</v>
      </c>
      <c r="B94" s="191" t="s">
        <v>318</v>
      </c>
      <c r="C94" s="191"/>
      <c r="D94" s="5">
        <v>242</v>
      </c>
      <c r="E94" s="5">
        <v>242</v>
      </c>
      <c r="F94" s="6">
        <v>235</v>
      </c>
      <c r="G94" s="7">
        <f>F94/E94</f>
        <v>0.9710743801652892</v>
      </c>
      <c r="H94" s="12" t="s">
        <v>938</v>
      </c>
    </row>
    <row r="95" spans="1:8" ht="15" customHeight="1">
      <c r="A95" s="195" t="s">
        <v>331</v>
      </c>
      <c r="B95" s="195"/>
      <c r="C95" s="195"/>
      <c r="D95" s="5">
        <v>242</v>
      </c>
      <c r="E95" s="5">
        <v>242</v>
      </c>
      <c r="F95" s="6">
        <v>235</v>
      </c>
      <c r="G95" s="7">
        <v>0.9711</v>
      </c>
      <c r="H95" s="13" t="s">
        <v>317</v>
      </c>
    </row>
    <row r="96" spans="1:8" ht="15" customHeight="1">
      <c r="A96" s="196" t="s">
        <v>939</v>
      </c>
      <c r="B96" s="196"/>
      <c r="C96" s="196"/>
      <c r="D96" s="9">
        <v>242</v>
      </c>
      <c r="E96" s="9">
        <v>242</v>
      </c>
      <c r="F96" s="9">
        <v>235</v>
      </c>
      <c r="G96" s="10">
        <v>0.9711</v>
      </c>
      <c r="H96" s="15" t="s">
        <v>317</v>
      </c>
    </row>
    <row r="97" spans="1:8" ht="30" customHeight="1">
      <c r="A97" s="196" t="s">
        <v>940</v>
      </c>
      <c r="B97" s="196"/>
      <c r="C97" s="196"/>
      <c r="D97" s="8">
        <v>498708</v>
      </c>
      <c r="E97" s="8">
        <v>487553.392</v>
      </c>
      <c r="F97" s="8">
        <v>487396.12079</v>
      </c>
      <c r="G97" s="14">
        <f>F97/E97</f>
        <v>0.9996774277185216</v>
      </c>
      <c r="H97" s="15" t="s">
        <v>317</v>
      </c>
    </row>
    <row r="99" spans="1:8" ht="15.75">
      <c r="A99" s="19" t="s">
        <v>10</v>
      </c>
      <c r="B99" s="20"/>
      <c r="C99" s="20"/>
      <c r="D99" s="20"/>
      <c r="E99" s="20"/>
      <c r="F99" s="20"/>
      <c r="G99" s="20"/>
      <c r="H99" s="20"/>
    </row>
    <row r="100" spans="1:8" ht="12.75">
      <c r="A100" s="197" t="s">
        <v>11</v>
      </c>
      <c r="B100" s="198"/>
      <c r="C100" s="199"/>
      <c r="D100" s="21">
        <f>D16+D20+D33+D43+D53+D65+D69+D72+D77+D80+D87+D95</f>
        <v>252938</v>
      </c>
      <c r="E100" s="21">
        <f>E16+E20+E33+E43+E53+E65+E69+E72+E77+E80+E87+E95+1</f>
        <v>242468.84</v>
      </c>
      <c r="F100" s="21">
        <f>F16+F20+F33+F43+F53+F65+F69+F72+F77+F80+F87+F95+1</f>
        <v>242315.56992</v>
      </c>
      <c r="G100" s="22">
        <f aca="true" t="shared" si="0" ref="G100:G107">F100/E100*100</f>
        <v>99.93678772084694</v>
      </c>
      <c r="H100" s="21"/>
    </row>
    <row r="101" spans="1:8" ht="12.75">
      <c r="A101" s="23" t="s">
        <v>12</v>
      </c>
      <c r="B101" s="24"/>
      <c r="C101" s="42"/>
      <c r="D101" s="25">
        <f>D102+D103+D104</f>
        <v>205150</v>
      </c>
      <c r="E101" s="25">
        <f>E102+E103+E104</f>
        <v>204119.552</v>
      </c>
      <c r="F101" s="25">
        <f>F102+F103+F104</f>
        <v>204119.552</v>
      </c>
      <c r="G101" s="26">
        <f t="shared" si="0"/>
        <v>100</v>
      </c>
      <c r="H101" s="25"/>
    </row>
    <row r="102" spans="1:8" ht="12.75">
      <c r="A102" s="27" t="s">
        <v>13</v>
      </c>
      <c r="B102" s="28"/>
      <c r="C102" s="43"/>
      <c r="D102" s="29">
        <f aca="true" t="shared" si="1" ref="D102:F103">D22</f>
        <v>192000</v>
      </c>
      <c r="E102" s="29">
        <f t="shared" si="1"/>
        <v>192000</v>
      </c>
      <c r="F102" s="29">
        <f t="shared" si="1"/>
        <v>192000</v>
      </c>
      <c r="G102" s="30">
        <f t="shared" si="0"/>
        <v>100</v>
      </c>
      <c r="H102" s="29"/>
    </row>
    <row r="103" spans="1:8" ht="12.75">
      <c r="A103" s="27" t="s">
        <v>14</v>
      </c>
      <c r="B103" s="28"/>
      <c r="C103" s="43"/>
      <c r="D103" s="29">
        <f t="shared" si="1"/>
        <v>9450</v>
      </c>
      <c r="E103" s="29">
        <f t="shared" si="1"/>
        <v>9448.994</v>
      </c>
      <c r="F103" s="29">
        <f t="shared" si="1"/>
        <v>9448.994</v>
      </c>
      <c r="G103" s="30">
        <f t="shared" si="0"/>
        <v>100</v>
      </c>
      <c r="H103" s="29"/>
    </row>
    <row r="104" spans="1:8" ht="12.75">
      <c r="A104" s="31" t="s">
        <v>15</v>
      </c>
      <c r="B104" s="28"/>
      <c r="C104" s="43"/>
      <c r="D104" s="29">
        <f>D24+D25+D26+D27</f>
        <v>3700</v>
      </c>
      <c r="E104" s="29">
        <f>E24+E25+E26+E27</f>
        <v>2670.558</v>
      </c>
      <c r="F104" s="29">
        <f>F24+F25+F26+F27</f>
        <v>2670.558</v>
      </c>
      <c r="G104" s="30">
        <f t="shared" si="0"/>
        <v>100</v>
      </c>
      <c r="H104" s="29"/>
    </row>
    <row r="105" spans="1:8" ht="12.75">
      <c r="A105" s="32" t="s">
        <v>16</v>
      </c>
      <c r="B105" s="33"/>
      <c r="C105" s="44"/>
      <c r="D105" s="34">
        <f>D57</f>
        <v>26700</v>
      </c>
      <c r="E105" s="34">
        <f>E57</f>
        <v>26700</v>
      </c>
      <c r="F105" s="34">
        <f>F57</f>
        <v>26699.018</v>
      </c>
      <c r="G105" s="35">
        <f t="shared" si="0"/>
        <v>99.99632209737828</v>
      </c>
      <c r="H105" s="34"/>
    </row>
    <row r="106" spans="1:8" ht="12.75">
      <c r="A106" s="36" t="s">
        <v>17</v>
      </c>
      <c r="B106" s="37"/>
      <c r="C106" s="45"/>
      <c r="D106" s="38">
        <f>D89</f>
        <v>13920</v>
      </c>
      <c r="E106" s="38">
        <f>E89</f>
        <v>14265</v>
      </c>
      <c r="F106" s="38">
        <f>F89</f>
        <v>14261.8295</v>
      </c>
      <c r="G106" s="39">
        <f t="shared" si="0"/>
        <v>99.97777427269541</v>
      </c>
      <c r="H106" s="38"/>
    </row>
    <row r="107" spans="1:8" ht="24" customHeight="1">
      <c r="A107" s="200" t="s">
        <v>18</v>
      </c>
      <c r="B107" s="201"/>
      <c r="C107" s="202"/>
      <c r="D107" s="40">
        <f>D100+D101+D105+D106</f>
        <v>498708</v>
      </c>
      <c r="E107" s="40">
        <f>E100+E101+E105+E106</f>
        <v>487553.392</v>
      </c>
      <c r="F107" s="40">
        <f>F100+F101+F105+F106</f>
        <v>487395.96942</v>
      </c>
      <c r="G107" s="41">
        <f t="shared" si="0"/>
        <v>99.96771172499605</v>
      </c>
      <c r="H107" s="40"/>
    </row>
  </sheetData>
  <sheetProtection/>
  <mergeCells count="99">
    <mergeCell ref="B1:C1"/>
    <mergeCell ref="A100:C100"/>
    <mergeCell ref="A107:C107"/>
    <mergeCell ref="A2:H2"/>
    <mergeCell ref="A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H17"/>
    <mergeCell ref="B18:C18"/>
    <mergeCell ref="B19:C19"/>
    <mergeCell ref="A20:C20"/>
    <mergeCell ref="A21:H21"/>
    <mergeCell ref="B22:C22"/>
    <mergeCell ref="B23:C23"/>
    <mergeCell ref="B24:C24"/>
    <mergeCell ref="B25:C25"/>
    <mergeCell ref="B26:C26"/>
    <mergeCell ref="B27:C27"/>
    <mergeCell ref="A28:C28"/>
    <mergeCell ref="A29:C29"/>
    <mergeCell ref="A30:H30"/>
    <mergeCell ref="A31:H31"/>
    <mergeCell ref="B32:C32"/>
    <mergeCell ref="A33:C33"/>
    <mergeCell ref="A34:C34"/>
    <mergeCell ref="A35:H35"/>
    <mergeCell ref="A36:H36"/>
    <mergeCell ref="B37:C37"/>
    <mergeCell ref="B38:C38"/>
    <mergeCell ref="A39:C39"/>
    <mergeCell ref="A40:H40"/>
    <mergeCell ref="B41:C41"/>
    <mergeCell ref="A42:C42"/>
    <mergeCell ref="A43:C43"/>
    <mergeCell ref="A44:H44"/>
    <mergeCell ref="A45:H45"/>
    <mergeCell ref="B46:C46"/>
    <mergeCell ref="B47:C47"/>
    <mergeCell ref="B48:C48"/>
    <mergeCell ref="A49:C49"/>
    <mergeCell ref="A50:H50"/>
    <mergeCell ref="B51:C51"/>
    <mergeCell ref="A52:C52"/>
    <mergeCell ref="A53:C53"/>
    <mergeCell ref="A54:H54"/>
    <mergeCell ref="A55:H55"/>
    <mergeCell ref="B56:C56"/>
    <mergeCell ref="A57:C57"/>
    <mergeCell ref="A58:H58"/>
    <mergeCell ref="B59:C59"/>
    <mergeCell ref="B60:C60"/>
    <mergeCell ref="B61:C61"/>
    <mergeCell ref="B62:C62"/>
    <mergeCell ref="B63:C63"/>
    <mergeCell ref="B64:C64"/>
    <mergeCell ref="A65:C65"/>
    <mergeCell ref="A66:H66"/>
    <mergeCell ref="B67:C67"/>
    <mergeCell ref="B68:C68"/>
    <mergeCell ref="A69:C69"/>
    <mergeCell ref="A70:H70"/>
    <mergeCell ref="B71:C71"/>
    <mergeCell ref="A72:C72"/>
    <mergeCell ref="A73:C73"/>
    <mergeCell ref="A74:H74"/>
    <mergeCell ref="A75:H75"/>
    <mergeCell ref="B76:C76"/>
    <mergeCell ref="A77:C77"/>
    <mergeCell ref="A78:H78"/>
    <mergeCell ref="B79:C79"/>
    <mergeCell ref="A80:C80"/>
    <mergeCell ref="A92:H92"/>
    <mergeCell ref="A81:H81"/>
    <mergeCell ref="B82:C82"/>
    <mergeCell ref="B83:C83"/>
    <mergeCell ref="B84:C84"/>
    <mergeCell ref="B85:C85"/>
    <mergeCell ref="B86:C86"/>
    <mergeCell ref="A97:C97"/>
    <mergeCell ref="A93:H93"/>
    <mergeCell ref="B94:C94"/>
    <mergeCell ref="A95:C95"/>
    <mergeCell ref="A96:C96"/>
    <mergeCell ref="A87:C87"/>
    <mergeCell ref="A88:H88"/>
    <mergeCell ref="B89:C89"/>
    <mergeCell ref="A90:C90"/>
    <mergeCell ref="A91:C91"/>
  </mergeCells>
  <printOptions/>
  <pageMargins left="0.76" right="0.4166666666666667" top="0.78" bottom="0.6" header="0.49" footer="0.25"/>
  <pageSetup firstPageNumber="43" useFirstPageNumber="1" horizontalDpi="300" verticalDpi="300" orientation="landscape" pageOrder="overThenDown" paperSize="9" scale="98" r:id="rId1"/>
  <headerFooter alignWithMargins="0">
    <oddHeader>&amp;L&amp;"Arial,Tučné"v tis. Kč&amp;C&amp;"Arial,Tučné"Objednávky veřejných služeb - rok 2014 - individuální příslib</oddHeader>
    <oddFooter>&amp;C&amp;P</oddFooter>
  </headerFooter>
  <rowBreaks count="3" manualBreakCount="3">
    <brk id="26" max="7" man="1"/>
    <brk id="53" max="255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Kotelenska Jaroslava</dc:creator>
  <cp:keywords/>
  <dc:description/>
  <cp:lastModifiedBy>Kotelenska Jaroslava</cp:lastModifiedBy>
  <cp:lastPrinted>2015-06-22T10:37:30Z</cp:lastPrinted>
  <dcterms:created xsi:type="dcterms:W3CDTF">2015-01-20T08:08:46Z</dcterms:created>
  <dcterms:modified xsi:type="dcterms:W3CDTF">2015-06-22T10:37:43Z</dcterms:modified>
  <cp:category/>
  <cp:version/>
  <cp:contentType/>
  <cp:contentStatus/>
</cp:coreProperties>
</file>