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450" windowWidth="28440" windowHeight="14490"/>
  </bookViews>
  <sheets>
    <sheet name="Rekapitulace stavby" sheetId="1" r:id="rId1"/>
    <sheet name="SO 801.1 -  Založení trav..." sheetId="2" r:id="rId2"/>
    <sheet name="SO 801.2 - Náhradní výsad..." sheetId="3" r:id="rId3"/>
    <sheet name="SO 801.3 - Náhradní výsad..." sheetId="4" r:id="rId4"/>
    <sheet name="SO 801.4 - Náhradní výsad..." sheetId="5" r:id="rId5"/>
    <sheet name="Pokyny pro vyplnění" sheetId="6" r:id="rId6"/>
  </sheets>
  <definedNames>
    <definedName name="_xlnm._FilterDatabase" localSheetId="1" hidden="1">'SO 801.1 -  Založení trav...'!$C$78:$K$129</definedName>
    <definedName name="_xlnm._FilterDatabase" localSheetId="2" hidden="1">'SO 801.2 - Náhradní výsad...'!$C$79:$K$161</definedName>
    <definedName name="_xlnm._FilterDatabase" localSheetId="3" hidden="1">'SO 801.3 - Náhradní výsad...'!$C$79:$K$165</definedName>
    <definedName name="_xlnm._FilterDatabase" localSheetId="4" hidden="1">'SO 801.4 - Náhradní výsad...'!$C$79:$K$170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801.1 -  Založení trav...'!$C$4:$J$36,'SO 801.1 -  Založení trav...'!$C$42:$J$60,'SO 801.1 -  Založení trav...'!$C$66:$K$129</definedName>
    <definedName name="_xlnm.Print_Area" localSheetId="2">'SO 801.2 - Náhradní výsad...'!$C$4:$J$36,'SO 801.2 - Náhradní výsad...'!$C$42:$J$61,'SO 801.2 - Náhradní výsad...'!$C$67:$K$161</definedName>
    <definedName name="_xlnm.Print_Area" localSheetId="3">'SO 801.3 - Náhradní výsad...'!$C$4:$J$36,'SO 801.3 - Náhradní výsad...'!$C$42:$J$61,'SO 801.3 - Náhradní výsad...'!$C$67:$K$165</definedName>
    <definedName name="_xlnm.Print_Area" localSheetId="4">'SO 801.4 - Náhradní výsad...'!$C$4:$J$36,'SO 801.4 - Náhradní výsad...'!$C$42:$J$61,'SO 801.4 - Náhradní výsad...'!$C$67:$K$170</definedName>
    <definedName name="_xlnm.Print_Titles" localSheetId="0">'Rekapitulace stavby'!$49:$49</definedName>
    <definedName name="_xlnm.Print_Titles" localSheetId="1">'SO 801.1 -  Založení trav...'!$78:$78</definedName>
    <definedName name="_xlnm.Print_Titles" localSheetId="2">'SO 801.2 - Náhradní výsad...'!$79:$79</definedName>
    <definedName name="_xlnm.Print_Titles" localSheetId="3">'SO 801.3 - Náhradní výsad...'!$79:$79</definedName>
    <definedName name="_xlnm.Print_Titles" localSheetId="4">'SO 801.4 - Náhradní výsad...'!$79:$79</definedName>
  </definedNames>
  <calcPr calcId="114210" fullCalcOnLoad="1"/>
</workbook>
</file>

<file path=xl/calcChain.xml><?xml version="1.0" encoding="utf-8"?>
<calcChain xmlns="http://schemas.openxmlformats.org/spreadsheetml/2006/main">
  <c r="T169" i="5"/>
  <c r="T168"/>
  <c r="R169"/>
  <c r="R168"/>
  <c r="P169"/>
  <c r="P168"/>
  <c r="BK169"/>
  <c r="BK168"/>
  <c r="J168"/>
  <c r="T160"/>
  <c r="T164"/>
  <c r="T159"/>
  <c r="R160"/>
  <c r="R164"/>
  <c r="R159"/>
  <c r="P160"/>
  <c r="P164"/>
  <c r="P159"/>
  <c r="BK160"/>
  <c r="BK164"/>
  <c r="BK159"/>
  <c r="J159"/>
  <c r="T83"/>
  <c r="T94"/>
  <c r="T98"/>
  <c r="T103"/>
  <c r="T109"/>
  <c r="T114"/>
  <c r="T119"/>
  <c r="T122"/>
  <c r="T127"/>
  <c r="T133"/>
  <c r="T138"/>
  <c r="T143"/>
  <c r="T149"/>
  <c r="T155"/>
  <c r="T82"/>
  <c r="R83"/>
  <c r="R94"/>
  <c r="R98"/>
  <c r="R103"/>
  <c r="R109"/>
  <c r="R114"/>
  <c r="R119"/>
  <c r="R122"/>
  <c r="R127"/>
  <c r="R133"/>
  <c r="R138"/>
  <c r="R143"/>
  <c r="R149"/>
  <c r="R155"/>
  <c r="R82"/>
  <c r="P83"/>
  <c r="P94"/>
  <c r="P98"/>
  <c r="P103"/>
  <c r="P109"/>
  <c r="P114"/>
  <c r="P119"/>
  <c r="P122"/>
  <c r="P127"/>
  <c r="P133"/>
  <c r="P138"/>
  <c r="P143"/>
  <c r="P149"/>
  <c r="P155"/>
  <c r="P82"/>
  <c r="BK83"/>
  <c r="BK94"/>
  <c r="BK98"/>
  <c r="BK103"/>
  <c r="BK109"/>
  <c r="BK114"/>
  <c r="BK119"/>
  <c r="BK122"/>
  <c r="BK127"/>
  <c r="BK133"/>
  <c r="BK138"/>
  <c r="BK143"/>
  <c r="BK149"/>
  <c r="BK155"/>
  <c r="BK82"/>
  <c r="J82"/>
  <c r="T81"/>
  <c r="R81"/>
  <c r="P81"/>
  <c r="BK81"/>
  <c r="J81"/>
  <c r="T80"/>
  <c r="R80"/>
  <c r="P80"/>
  <c r="BK80"/>
  <c r="J80"/>
  <c r="BI83"/>
  <c r="BI94"/>
  <c r="BI98"/>
  <c r="BI103"/>
  <c r="BI109"/>
  <c r="BI114"/>
  <c r="BI119"/>
  <c r="BI122"/>
  <c r="BI127"/>
  <c r="BI133"/>
  <c r="BI138"/>
  <c r="BI143"/>
  <c r="BI149"/>
  <c r="BI155"/>
  <c r="BI160"/>
  <c r="BI164"/>
  <c r="BI169"/>
  <c r="F34"/>
  <c r="BD55" i="1"/>
  <c r="BH83" i="5"/>
  <c r="BH94"/>
  <c r="BH98"/>
  <c r="BH103"/>
  <c r="BH109"/>
  <c r="BH114"/>
  <c r="BH119"/>
  <c r="BH122"/>
  <c r="BH127"/>
  <c r="BH133"/>
  <c r="BH138"/>
  <c r="BH143"/>
  <c r="BH149"/>
  <c r="BH155"/>
  <c r="BH160"/>
  <c r="BH164"/>
  <c r="BH169"/>
  <c r="F33"/>
  <c r="BC55" i="1"/>
  <c r="BG83" i="5"/>
  <c r="BG94"/>
  <c r="BG98"/>
  <c r="BG103"/>
  <c r="BG109"/>
  <c r="BG114"/>
  <c r="BG119"/>
  <c r="BG122"/>
  <c r="BG127"/>
  <c r="BG133"/>
  <c r="BG138"/>
  <c r="BG143"/>
  <c r="BG149"/>
  <c r="BG155"/>
  <c r="BG160"/>
  <c r="BG164"/>
  <c r="BG169"/>
  <c r="F32"/>
  <c r="BB55" i="1"/>
  <c r="BF83" i="5"/>
  <c r="BF94"/>
  <c r="BF98"/>
  <c r="BF103"/>
  <c r="BF109"/>
  <c r="BF114"/>
  <c r="BF119"/>
  <c r="BF122"/>
  <c r="BF127"/>
  <c r="BF133"/>
  <c r="BF138"/>
  <c r="BF143"/>
  <c r="BF149"/>
  <c r="BF155"/>
  <c r="BF160"/>
  <c r="BF164"/>
  <c r="BF169"/>
  <c r="F31"/>
  <c r="BA55" i="1"/>
  <c r="J83" i="5"/>
  <c r="BE83"/>
  <c r="J94"/>
  <c r="BE94"/>
  <c r="J98"/>
  <c r="BE98"/>
  <c r="J103"/>
  <c r="BE103"/>
  <c r="J109"/>
  <c r="BE109"/>
  <c r="J114"/>
  <c r="BE114"/>
  <c r="J119"/>
  <c r="BE119"/>
  <c r="J122"/>
  <c r="BE122"/>
  <c r="J127"/>
  <c r="BE127"/>
  <c r="J133"/>
  <c r="BE133"/>
  <c r="J138"/>
  <c r="BE138"/>
  <c r="J143"/>
  <c r="BE143"/>
  <c r="J149"/>
  <c r="BE149"/>
  <c r="J155"/>
  <c r="BE155"/>
  <c r="J160"/>
  <c r="BE160"/>
  <c r="J164"/>
  <c r="BE164"/>
  <c r="J169"/>
  <c r="BE169"/>
  <c r="F30"/>
  <c r="AZ55" i="1"/>
  <c r="AY55"/>
  <c r="AX55"/>
  <c r="J31" i="5"/>
  <c r="AW55" i="1"/>
  <c r="J30" i="5"/>
  <c r="AV55" i="1"/>
  <c r="AU55"/>
  <c r="J27" i="5"/>
  <c r="AG55" i="1"/>
  <c r="J56" i="5"/>
  <c r="J60"/>
  <c r="J59"/>
  <c r="J58"/>
  <c r="J57"/>
  <c r="E18"/>
  <c r="F77"/>
  <c r="E21"/>
  <c r="J76"/>
  <c r="E15"/>
  <c r="F76"/>
  <c r="J12"/>
  <c r="J74"/>
  <c r="F74"/>
  <c r="E72"/>
  <c r="E7"/>
  <c r="E70"/>
  <c r="F52"/>
  <c r="J51"/>
  <c r="F51"/>
  <c r="J49"/>
  <c r="F49"/>
  <c r="E47"/>
  <c r="E45"/>
  <c r="J36"/>
  <c r="J21"/>
  <c r="J20"/>
  <c r="J18"/>
  <c r="J17"/>
  <c r="J15"/>
  <c r="J14"/>
  <c r="T164" i="4"/>
  <c r="T163"/>
  <c r="R164"/>
  <c r="R163"/>
  <c r="P164"/>
  <c r="P163"/>
  <c r="BK164"/>
  <c r="BK163"/>
  <c r="J163"/>
  <c r="T152"/>
  <c r="T156"/>
  <c r="T160"/>
  <c r="T151"/>
  <c r="R152"/>
  <c r="R156"/>
  <c r="R160"/>
  <c r="R151"/>
  <c r="P152"/>
  <c r="P156"/>
  <c r="P160"/>
  <c r="P151"/>
  <c r="BK152"/>
  <c r="BK156"/>
  <c r="BK160"/>
  <c r="BK151"/>
  <c r="J151"/>
  <c r="T83"/>
  <c r="T94"/>
  <c r="T98"/>
  <c r="T103"/>
  <c r="T109"/>
  <c r="T114"/>
  <c r="T119"/>
  <c r="T125"/>
  <c r="T130"/>
  <c r="T135"/>
  <c r="T141"/>
  <c r="T147"/>
  <c r="T82"/>
  <c r="R83"/>
  <c r="R94"/>
  <c r="R98"/>
  <c r="R103"/>
  <c r="R109"/>
  <c r="R114"/>
  <c r="R119"/>
  <c r="R125"/>
  <c r="R130"/>
  <c r="R135"/>
  <c r="R141"/>
  <c r="R147"/>
  <c r="R82"/>
  <c r="P83"/>
  <c r="P94"/>
  <c r="P98"/>
  <c r="P103"/>
  <c r="P109"/>
  <c r="P114"/>
  <c r="P119"/>
  <c r="P125"/>
  <c r="P130"/>
  <c r="P135"/>
  <c r="P141"/>
  <c r="P147"/>
  <c r="P82"/>
  <c r="BK83"/>
  <c r="BK94"/>
  <c r="BK98"/>
  <c r="BK103"/>
  <c r="BK109"/>
  <c r="BK114"/>
  <c r="BK119"/>
  <c r="BK125"/>
  <c r="BK130"/>
  <c r="BK135"/>
  <c r="BK141"/>
  <c r="BK147"/>
  <c r="BK82"/>
  <c r="J82"/>
  <c r="T81"/>
  <c r="R81"/>
  <c r="P81"/>
  <c r="BK81"/>
  <c r="J81"/>
  <c r="T80"/>
  <c r="R80"/>
  <c r="P80"/>
  <c r="BK80"/>
  <c r="J80"/>
  <c r="BI83"/>
  <c r="BI94"/>
  <c r="BI98"/>
  <c r="BI103"/>
  <c r="BI109"/>
  <c r="BI114"/>
  <c r="BI119"/>
  <c r="BI125"/>
  <c r="BI130"/>
  <c r="BI135"/>
  <c r="BI141"/>
  <c r="BI147"/>
  <c r="BI152"/>
  <c r="BI156"/>
  <c r="BI160"/>
  <c r="BI164"/>
  <c r="F34"/>
  <c r="BD54" i="1"/>
  <c r="BH83" i="4"/>
  <c r="BH94"/>
  <c r="BH98"/>
  <c r="BH103"/>
  <c r="BH109"/>
  <c r="BH114"/>
  <c r="BH119"/>
  <c r="BH125"/>
  <c r="BH130"/>
  <c r="BH135"/>
  <c r="BH141"/>
  <c r="BH147"/>
  <c r="BH152"/>
  <c r="BH156"/>
  <c r="BH160"/>
  <c r="BH164"/>
  <c r="F33"/>
  <c r="BC54" i="1"/>
  <c r="BG83" i="4"/>
  <c r="BG94"/>
  <c r="BG98"/>
  <c r="BG103"/>
  <c r="BG109"/>
  <c r="BG114"/>
  <c r="BG119"/>
  <c r="BG125"/>
  <c r="BG130"/>
  <c r="BG135"/>
  <c r="BG141"/>
  <c r="BG147"/>
  <c r="BG152"/>
  <c r="BG156"/>
  <c r="BG160"/>
  <c r="BG164"/>
  <c r="F32"/>
  <c r="BB54" i="1"/>
  <c r="BF83" i="4"/>
  <c r="BF94"/>
  <c r="BF98"/>
  <c r="BF103"/>
  <c r="BF109"/>
  <c r="BF114"/>
  <c r="BF119"/>
  <c r="BF125"/>
  <c r="BF130"/>
  <c r="BF135"/>
  <c r="BF141"/>
  <c r="BF147"/>
  <c r="BF152"/>
  <c r="BF156"/>
  <c r="BF160"/>
  <c r="BF164"/>
  <c r="F31"/>
  <c r="BA54" i="1"/>
  <c r="J83" i="4"/>
  <c r="BE83"/>
  <c r="J94"/>
  <c r="BE94"/>
  <c r="J98"/>
  <c r="BE98"/>
  <c r="J103"/>
  <c r="BE103"/>
  <c r="J109"/>
  <c r="BE109"/>
  <c r="J114"/>
  <c r="BE114"/>
  <c r="J119"/>
  <c r="BE119"/>
  <c r="J125"/>
  <c r="BE125"/>
  <c r="J130"/>
  <c r="BE130"/>
  <c r="J135"/>
  <c r="BE135"/>
  <c r="J141"/>
  <c r="BE141"/>
  <c r="J147"/>
  <c r="BE147"/>
  <c r="J152"/>
  <c r="BE152"/>
  <c r="J156"/>
  <c r="BE156"/>
  <c r="J160"/>
  <c r="BE160"/>
  <c r="J164"/>
  <c r="BE164"/>
  <c r="F30"/>
  <c r="AZ54" i="1"/>
  <c r="AY54"/>
  <c r="AX54"/>
  <c r="J31" i="4"/>
  <c r="AW54" i="1"/>
  <c r="J30" i="4"/>
  <c r="AV54" i="1"/>
  <c r="AU54"/>
  <c r="J27" i="4"/>
  <c r="AG54" i="1"/>
  <c r="J56" i="4"/>
  <c r="J60"/>
  <c r="J59"/>
  <c r="J58"/>
  <c r="J57"/>
  <c r="E18"/>
  <c r="F77"/>
  <c r="E21"/>
  <c r="J76"/>
  <c r="F76"/>
  <c r="J12"/>
  <c r="J74"/>
  <c r="F74"/>
  <c r="E72"/>
  <c r="E7"/>
  <c r="E70"/>
  <c r="F52"/>
  <c r="J51"/>
  <c r="F51"/>
  <c r="J49"/>
  <c r="F49"/>
  <c r="E47"/>
  <c r="E45"/>
  <c r="J36"/>
  <c r="J21"/>
  <c r="J20"/>
  <c r="J18"/>
  <c r="J17"/>
  <c r="T160" i="3"/>
  <c r="T159"/>
  <c r="R160"/>
  <c r="R159"/>
  <c r="P160"/>
  <c r="P159"/>
  <c r="BK160"/>
  <c r="BK159"/>
  <c r="J159"/>
  <c r="T156"/>
  <c r="T155"/>
  <c r="R156"/>
  <c r="R155"/>
  <c r="P156"/>
  <c r="P155"/>
  <c r="BK156"/>
  <c r="BK155"/>
  <c r="J155"/>
  <c r="T83"/>
  <c r="T89"/>
  <c r="T94"/>
  <c r="T98"/>
  <c r="T102"/>
  <c r="T106"/>
  <c r="T112"/>
  <c r="T117"/>
  <c r="T124"/>
  <c r="T129"/>
  <c r="T135"/>
  <c r="T139"/>
  <c r="T145"/>
  <c r="T151"/>
  <c r="T82"/>
  <c r="R83"/>
  <c r="R89"/>
  <c r="R94"/>
  <c r="R98"/>
  <c r="R102"/>
  <c r="R106"/>
  <c r="R112"/>
  <c r="R117"/>
  <c r="R124"/>
  <c r="R129"/>
  <c r="R135"/>
  <c r="R139"/>
  <c r="R145"/>
  <c r="R151"/>
  <c r="R82"/>
  <c r="P83"/>
  <c r="P89"/>
  <c r="P94"/>
  <c r="P98"/>
  <c r="P102"/>
  <c r="P106"/>
  <c r="P112"/>
  <c r="P117"/>
  <c r="P124"/>
  <c r="P129"/>
  <c r="P135"/>
  <c r="P139"/>
  <c r="P145"/>
  <c r="P151"/>
  <c r="P82"/>
  <c r="BK83"/>
  <c r="BK89"/>
  <c r="BK94"/>
  <c r="BK98"/>
  <c r="BK102"/>
  <c r="BK106"/>
  <c r="BK112"/>
  <c r="BK117"/>
  <c r="BK124"/>
  <c r="BK129"/>
  <c r="BK135"/>
  <c r="BK139"/>
  <c r="BK145"/>
  <c r="BK151"/>
  <c r="BK82"/>
  <c r="J82"/>
  <c r="T81"/>
  <c r="R81"/>
  <c r="P81"/>
  <c r="BK81"/>
  <c r="J81"/>
  <c r="T80"/>
  <c r="R80"/>
  <c r="P80"/>
  <c r="BK80"/>
  <c r="J80"/>
  <c r="BI83"/>
  <c r="BI89"/>
  <c r="BI94"/>
  <c r="BI98"/>
  <c r="BI102"/>
  <c r="BI106"/>
  <c r="BI112"/>
  <c r="BI117"/>
  <c r="BI124"/>
  <c r="BI129"/>
  <c r="BI135"/>
  <c r="BI139"/>
  <c r="BI145"/>
  <c r="BI151"/>
  <c r="BI156"/>
  <c r="BI160"/>
  <c r="F34"/>
  <c r="BD53" i="1"/>
  <c r="BH83" i="3"/>
  <c r="BH89"/>
  <c r="BH94"/>
  <c r="BH98"/>
  <c r="BH102"/>
  <c r="BH106"/>
  <c r="BH112"/>
  <c r="BH117"/>
  <c r="BH124"/>
  <c r="BH129"/>
  <c r="BH135"/>
  <c r="BH139"/>
  <c r="BH145"/>
  <c r="BH151"/>
  <c r="BH156"/>
  <c r="BH160"/>
  <c r="F33"/>
  <c r="BC53" i="1"/>
  <c r="BG83" i="3"/>
  <c r="BG89"/>
  <c r="BG94"/>
  <c r="BG98"/>
  <c r="BG102"/>
  <c r="BG106"/>
  <c r="BG112"/>
  <c r="BG117"/>
  <c r="BG124"/>
  <c r="BG129"/>
  <c r="BG135"/>
  <c r="BG139"/>
  <c r="BG145"/>
  <c r="BG151"/>
  <c r="BG156"/>
  <c r="BG160"/>
  <c r="F32"/>
  <c r="BB53" i="1"/>
  <c r="BF83" i="3"/>
  <c r="BF89"/>
  <c r="BF94"/>
  <c r="BF98"/>
  <c r="BF102"/>
  <c r="BF106"/>
  <c r="BF112"/>
  <c r="BF117"/>
  <c r="BF124"/>
  <c r="BF129"/>
  <c r="BF135"/>
  <c r="BF139"/>
  <c r="BF145"/>
  <c r="BF151"/>
  <c r="BF156"/>
  <c r="BF160"/>
  <c r="F31"/>
  <c r="BA53" i="1"/>
  <c r="J83" i="3"/>
  <c r="BE83"/>
  <c r="J89"/>
  <c r="BE89"/>
  <c r="J94"/>
  <c r="BE94"/>
  <c r="J98"/>
  <c r="BE98"/>
  <c r="J102"/>
  <c r="BE102"/>
  <c r="J106"/>
  <c r="BE106"/>
  <c r="J112"/>
  <c r="BE112"/>
  <c r="J117"/>
  <c r="BE117"/>
  <c r="J124"/>
  <c r="BE124"/>
  <c r="J129"/>
  <c r="BE129"/>
  <c r="J135"/>
  <c r="BE135"/>
  <c r="J139"/>
  <c r="BE139"/>
  <c r="J145"/>
  <c r="BE145"/>
  <c r="J151"/>
  <c r="BE151"/>
  <c r="J156"/>
  <c r="BE156"/>
  <c r="J160"/>
  <c r="BE160"/>
  <c r="F30"/>
  <c r="AZ53" i="1"/>
  <c r="AY53"/>
  <c r="AX53"/>
  <c r="J31" i="3"/>
  <c r="AW53" i="1"/>
  <c r="J30" i="3"/>
  <c r="AV53" i="1"/>
  <c r="AU53"/>
  <c r="J27" i="3"/>
  <c r="AG53" i="1"/>
  <c r="J56" i="3"/>
  <c r="J60"/>
  <c r="J59"/>
  <c r="J58"/>
  <c r="J57"/>
  <c r="E18"/>
  <c r="F77"/>
  <c r="E21"/>
  <c r="J76"/>
  <c r="F76"/>
  <c r="J12"/>
  <c r="J74"/>
  <c r="F74"/>
  <c r="E72"/>
  <c r="E7"/>
  <c r="E70"/>
  <c r="F52"/>
  <c r="J51"/>
  <c r="F51"/>
  <c r="J49"/>
  <c r="F49"/>
  <c r="E47"/>
  <c r="E45"/>
  <c r="J36"/>
  <c r="J21"/>
  <c r="J20"/>
  <c r="J18"/>
  <c r="J17"/>
  <c r="T128" i="2"/>
  <c r="T127"/>
  <c r="R128"/>
  <c r="R127"/>
  <c r="P128"/>
  <c r="P127"/>
  <c r="BK128"/>
  <c r="BK127"/>
  <c r="J127"/>
  <c r="T82"/>
  <c r="T87"/>
  <c r="T91"/>
  <c r="T95"/>
  <c r="T99"/>
  <c r="T103"/>
  <c r="T107"/>
  <c r="T111"/>
  <c r="T115"/>
  <c r="T119"/>
  <c r="T123"/>
  <c r="T81"/>
  <c r="R82"/>
  <c r="R87"/>
  <c r="R91"/>
  <c r="R95"/>
  <c r="R99"/>
  <c r="R103"/>
  <c r="R107"/>
  <c r="R111"/>
  <c r="R115"/>
  <c r="R119"/>
  <c r="R123"/>
  <c r="R81"/>
  <c r="P82"/>
  <c r="P87"/>
  <c r="P91"/>
  <c r="P95"/>
  <c r="P99"/>
  <c r="P103"/>
  <c r="P107"/>
  <c r="P111"/>
  <c r="P115"/>
  <c r="P119"/>
  <c r="P123"/>
  <c r="P81"/>
  <c r="BK82"/>
  <c r="BK87"/>
  <c r="BK91"/>
  <c r="BK95"/>
  <c r="BK99"/>
  <c r="BK103"/>
  <c r="BK107"/>
  <c r="BK111"/>
  <c r="BK115"/>
  <c r="BK119"/>
  <c r="BK123"/>
  <c r="BK81"/>
  <c r="J81"/>
  <c r="T80"/>
  <c r="R80"/>
  <c r="P80"/>
  <c r="BK80"/>
  <c r="J80"/>
  <c r="T79"/>
  <c r="R79"/>
  <c r="P79"/>
  <c r="BK79"/>
  <c r="J79"/>
  <c r="BI82"/>
  <c r="BI87"/>
  <c r="BI91"/>
  <c r="BI95"/>
  <c r="BI99"/>
  <c r="BI103"/>
  <c r="BI107"/>
  <c r="BI111"/>
  <c r="BI115"/>
  <c r="BI119"/>
  <c r="BI123"/>
  <c r="BI128"/>
  <c r="F34"/>
  <c r="BD52" i="1"/>
  <c r="BH82" i="2"/>
  <c r="BH87"/>
  <c r="BH91"/>
  <c r="BH95"/>
  <c r="BH99"/>
  <c r="BH103"/>
  <c r="BH107"/>
  <c r="BH111"/>
  <c r="BH115"/>
  <c r="BH119"/>
  <c r="BH123"/>
  <c r="BH128"/>
  <c r="F33"/>
  <c r="BC52" i="1"/>
  <c r="BG82" i="2"/>
  <c r="BG87"/>
  <c r="BG91"/>
  <c r="BG95"/>
  <c r="BG99"/>
  <c r="BG103"/>
  <c r="BG107"/>
  <c r="BG111"/>
  <c r="BG115"/>
  <c r="BG119"/>
  <c r="BG123"/>
  <c r="BG128"/>
  <c r="F32"/>
  <c r="BB52" i="1"/>
  <c r="BF82" i="2"/>
  <c r="BF87"/>
  <c r="BF91"/>
  <c r="BF95"/>
  <c r="BF99"/>
  <c r="BF103"/>
  <c r="BF107"/>
  <c r="BF111"/>
  <c r="BF115"/>
  <c r="BF119"/>
  <c r="BF123"/>
  <c r="BF128"/>
  <c r="F31"/>
  <c r="BA52" i="1"/>
  <c r="J82" i="2"/>
  <c r="BE82"/>
  <c r="J87"/>
  <c r="BE87"/>
  <c r="J91"/>
  <c r="BE91"/>
  <c r="J95"/>
  <c r="BE95"/>
  <c r="J99"/>
  <c r="BE99"/>
  <c r="J103"/>
  <c r="BE103"/>
  <c r="J107"/>
  <c r="BE107"/>
  <c r="J111"/>
  <c r="BE111"/>
  <c r="J115"/>
  <c r="BE115"/>
  <c r="J119"/>
  <c r="BE119"/>
  <c r="J123"/>
  <c r="BE123"/>
  <c r="J128"/>
  <c r="BE128"/>
  <c r="F30"/>
  <c r="AZ52" i="1"/>
  <c r="AY52"/>
  <c r="AX52"/>
  <c r="J31" i="2"/>
  <c r="AW52" i="1"/>
  <c r="J30" i="2"/>
  <c r="AV52" i="1"/>
  <c r="AU52"/>
  <c r="J27" i="2"/>
  <c r="AG52" i="1"/>
  <c r="J56" i="2"/>
  <c r="J59"/>
  <c r="J58"/>
  <c r="J57"/>
  <c r="E18"/>
  <c r="F76"/>
  <c r="E21"/>
  <c r="J75"/>
  <c r="E15"/>
  <c r="F75"/>
  <c r="J12"/>
  <c r="J73"/>
  <c r="F73"/>
  <c r="E71"/>
  <c r="E7"/>
  <c r="E69"/>
  <c r="F52"/>
  <c r="J51"/>
  <c r="F51"/>
  <c r="J49"/>
  <c r="F49"/>
  <c r="E47"/>
  <c r="E45"/>
  <c r="J36"/>
  <c r="J21"/>
  <c r="J20"/>
  <c r="J18"/>
  <c r="J17"/>
  <c r="J15"/>
  <c r="J14"/>
  <c r="BD51" i="1"/>
  <c r="W30"/>
  <c r="BC51"/>
  <c r="W29"/>
  <c r="BB51"/>
  <c r="W28"/>
  <c r="BA51"/>
  <c r="AW51"/>
  <c r="AK27"/>
  <c r="W27"/>
  <c r="AZ51"/>
  <c r="AV51"/>
  <c r="AK26"/>
  <c r="W26"/>
  <c r="AG51"/>
  <c r="AK23"/>
  <c r="AY51"/>
  <c r="AX51"/>
  <c r="AU51"/>
  <c r="AT51"/>
  <c r="AS51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<sst xmlns="http://schemas.openxmlformats.org/spreadsheetml/2006/main" count="3692" uniqueCount="611">
  <si>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</si>
  <si>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</si>
  <si>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</si>
  <si>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</si>
  <si>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</si>
  <si>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</si>
  <si>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</si>
  <si>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</si>
  <si>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</si>
  <si>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</si>
  <si>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</si>
  <si>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</si>
  <si>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</si>
  <si>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</si>
  <si>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</si>
  <si>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</si>
  <si>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</si>
  <si>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</si>
  <si>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</si>
  <si>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</si>
  <si>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</si>
  <si>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</si>
  <si>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</si>
  <si>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</si>
  <si>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</si>
  <si>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</si>
  <si>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</si>
  <si>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</si>
  <si>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</si>
  <si>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</si>
  <si>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</si>
  <si>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</si>
  <si>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</si>
  <si>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</si>
  <si>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</si>
  <si>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</si>
  <si>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</si>
  <si>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</si>
  <si>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</si>
  <si>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</si>
  <si>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</si>
  <si>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</si>
  <si>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</si>
  <si>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</si>
  <si>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</si>
  <si>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</si>
  <si>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</si>
  <si>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</si>
  <si>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</si>
  <si>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</si>
  <si>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</si>
  <si>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</si>
  <si>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</si>
  <si>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</si>
  <si>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</si>
  <si>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</si>
  <si>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</si>
  <si>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</si>
  <si>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</si>
  <si>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</si>
  <si>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{d1e717a5-1f3e-49f2-b73e-46c1ad3c8b94}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</si>
  <si>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</si>
  <si>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</si>
  <si>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</si>
  <si>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</si>
  <si>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</si>
  <si>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</si>
  <si>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</si>
  <si>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801-2017</t>
  </si>
  <si>
    <t>Stavba:</t>
  </si>
  <si>
    <t>Sadové úpravy</t>
  </si>
  <si>
    <t>KSO:</t>
  </si>
  <si>
    <t/>
  </si>
  <si>
    <t>CC-CZ:</t>
  </si>
  <si>
    <t>Místo:</t>
  </si>
  <si>
    <t xml:space="preserve"> </t>
  </si>
  <si>
    <t>Datum:</t>
  </si>
  <si>
    <t>26.4.2016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</si>
  <si>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</si>
  <si>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</si>
  <si>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</si>
  <si>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</si>
  <si>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</si>
  <si>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</si>
  <si>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</si>
  <si>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</si>
  <si>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</si>
  <si>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</si>
  <si>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</si>
  <si>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</si>
  <si>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</si>
  <si>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</si>
  <si>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</si>
  <si>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</si>
  <si>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</si>
  <si>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</si>
  <si>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</si>
  <si>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</si>
  <si>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</si>
  <si>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</si>
  <si>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</si>
  <si>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</si>
  <si>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</si>
  <si>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</si>
  <si>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</si>
  <si>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</si>
  <si>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</si>
  <si>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</si>
  <si>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</si>
  <si>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</si>
  <si>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</si>
  <si>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</si>
  <si>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</si>
  <si>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</si>
  <si>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</si>
  <si>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</si>
  <si>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</si>
  <si>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</si>
  <si>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</si>
  <si>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</si>
  <si>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</si>
  <si>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</si>
  <si>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</si>
  <si>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</si>
  <si>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801.1</t>
  </si>
  <si>
    <t xml:space="preserve"> Založení travnatých ploch</t>
  </si>
  <si>
    <t>STA</t>
  </si>
  <si>
    <t>1</t>
  </si>
  <si>
    <t>{edafa483-501e-4147-b05e-f812429ce6e8}</t>
  </si>
  <si>
    <t>2</t>
  </si>
  <si>
    <t>SO 801.2</t>
  </si>
  <si>
    <t>Náhradní výsadba stromů</t>
  </si>
  <si>
    <t>ING</t>
  </si>
  <si>
    <t>{7731ddf8-41ce-4d04-9596-e8b89918c2b2}</t>
  </si>
  <si>
    <t>SO 801.3</t>
  </si>
  <si>
    <t>Náhradní výsadba keřů bez protirůstové fólie</t>
  </si>
  <si>
    <t>{f871e10c-4f1b-4d8d-88a8-2abe63312252}</t>
  </si>
  <si>
    <t>SO 801.4</t>
  </si>
  <si>
    <t>Náhradní výsadba keřů s protirůstovou fólií</t>
  </si>
  <si>
    <t>{7997cc5f-f540-4685-a5a0-a27d385e7961}</t>
  </si>
  <si>
    <t>1) Krycí list soupisu</t>
  </si>
  <si>
    <t>2) Rekapitulace</t>
  </si>
  <si>
    <t>3) Soupis prací</t>
  </si>
  <si>
    <t>Zpět na list:</t>
  </si>
  <si>
    <t>Rekapitulace stavby</t>
  </si>
  <si>
    <t>Trávník</t>
  </si>
  <si>
    <t>m2</t>
  </si>
  <si>
    <t>892</t>
  </si>
  <si>
    <t>KRYCÍ LIST SOUPISU</t>
  </si>
  <si>
    <t>Objekt:</t>
  </si>
  <si>
    <t>SO 801.1 -  Založení travnatých ploch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</si>
  <si>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</si>
  <si>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</si>
  <si>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</si>
  <si>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</si>
  <si>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</si>
  <si>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</si>
  <si>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</si>
  <si>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</si>
  <si>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</si>
  <si>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</si>
  <si>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</si>
  <si>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</si>
  <si>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</si>
  <si>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</si>
  <si>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</si>
  <si>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</si>
  <si>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</si>
  <si>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</si>
  <si>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</si>
  <si>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</si>
  <si>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</si>
  <si>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</si>
  <si>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</si>
  <si>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</si>
  <si>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</si>
  <si>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</si>
  <si>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</si>
  <si>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181411141</t>
  </si>
  <si>
    <t>Založení parterového trávníku výsevem plochy do 1000 m2 v rovině a ve svahu do 1:5</t>
  </si>
  <si>
    <t>CS ÚRS 2017 01</t>
  </si>
  <si>
    <t>4</t>
  </si>
  <si>
    <t>390648214</t>
  </si>
  <si>
    <t>PP</t>
  </si>
  <si>
    <t>Založení trávníku na půdě předem připravené plochy do 1000 m2 výsevem včetně utažení parterového v rovině nebo na svahu do 1:5</t>
  </si>
  <si>
    <t>PSC</t>
  </si>
  <si>
    <t xml:space="preserve">Poznámka k souboru cen:_x000D_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</si>
  <si>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VV</t>
  </si>
  <si>
    <t>Součet</t>
  </si>
  <si>
    <t>181111111</t>
  </si>
  <si>
    <t>Plošná úprava terénu do 500 m2 zemina tř 1 až 4 nerovnosti do 100 mm v rovinně a svahu do 1:5</t>
  </si>
  <si>
    <t>-1166842727</t>
  </si>
  <si>
    <t>Plošná úprava terénu v zemině tř. 1 až 4 s urovnáním povrchu bez doplnění ornice souvislé plochy do 500 m2 při nerovnostech terénu přes 50 do 100 mm v rovině nebo na svahu do 1:5</t>
  </si>
  <si>
    <t xml:space="preserve">Poznámka k souboru cen:_x000D_
1. Ceny jsou určeny pro vyrovnání nerovností neupraveného rostlého nebo ulehlého terénu. 2. Ceny lze použít pro vyrovnání terénu při zakládání trávníku. 3. V cenách nejsou započteny náklady na hutnění, tyto náklady se oceňují cenami souboru cen 215 90-1.. Zhutnění podloží pod násypy z rostlé horniny tř. 1 až 4 katalogu 800-1 Zemní práce. 4. V cenách o sklonu svahu přes 1:1 jsou uvažovány podmínky pro svahy běžně schůdné; bez použití lezeckých technik. V případě použití lezeckých technik se tyto náklady oceňují individuálně. </t>
  </si>
  <si>
    <t>3</t>
  </si>
  <si>
    <t>181301101</t>
  </si>
  <si>
    <t>Rozprostření ornice tl vrstvy do 100 mm pl do 500 m2 v rovině nebo ve svahu do 1:5</t>
  </si>
  <si>
    <t>2070017546</t>
  </si>
  <si>
    <t>Rozprostření a urovnání ornice v rovině nebo ve svahu sklonu do 1:5 při souvislé ploše do 500 m2, tl. vrstvy do 100 mm</t>
  </si>
  <si>
    <t xml:space="preserve">Poznámka k souboru cen:_x000D_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</si>
  <si>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M</t>
  </si>
  <si>
    <t>005724150</t>
  </si>
  <si>
    <t>osivo směs travní parková směs exclusive</t>
  </si>
  <si>
    <t>kg</t>
  </si>
  <si>
    <t>8</t>
  </si>
  <si>
    <t>-1651706853</t>
  </si>
  <si>
    <t>1 kg travního semene na 50 m2 plochy</t>
  </si>
  <si>
    <t>Trávník*1/50</t>
  </si>
  <si>
    <t>5</t>
  </si>
  <si>
    <t>183205111</t>
  </si>
  <si>
    <t>Založení záhonu v rovině a svahu do 1:5 zemina tř 1 a 2</t>
  </si>
  <si>
    <t>2102064856</t>
  </si>
  <si>
    <t>Založení záhonu pro výsadbu rostlin v rovině nebo na svahu do 1:5 v zemině tř. 1 až 2</t>
  </si>
  <si>
    <t xml:space="preserve">Poznámka k souboru cen:_x000D_
1. V cenách jsou započteny i náklady na urovnání s případným naložení odpadu na dopravní prostředek, odvoz na vzdálenost do 20 km a složení výkopků. 2. Ceny nelze použít pro založení záhonu s výškovým členěním pro ornamentální výsadby; tyto práce se oceňují individuálně. </t>
  </si>
  <si>
    <t>6</t>
  </si>
  <si>
    <t>183403114</t>
  </si>
  <si>
    <t>Obdělání půdy kultivátorováním v rovině a svahu do 1:5</t>
  </si>
  <si>
    <t>767230889</t>
  </si>
  <si>
    <t>Obdělání půdy kultivátorováním v rovině nebo na svahu do 1:5</t>
  </si>
  <si>
    <t xml:space="preserve">Poznámka k souboru cen:_x000D_
1. Každé opakované obdělání půdy se oceňuje samostatně. 2. Ceny -3114 a -3115 lze použít i pro obdělání půdy aktivními branami. </t>
  </si>
  <si>
    <t>7</t>
  </si>
  <si>
    <t>183403153</t>
  </si>
  <si>
    <t>Obdělání půdy hrabáním v rovině a svahu do 1:5</t>
  </si>
  <si>
    <t>1973468731</t>
  </si>
  <si>
    <t>Obdělání půdy hrabáním v rovině nebo na svahu do 1:5</t>
  </si>
  <si>
    <t>183403161</t>
  </si>
  <si>
    <t>Obdělání půdy válením v rovině a svahu do 1:5</t>
  </si>
  <si>
    <t>978527462</t>
  </si>
  <si>
    <t>Obdělání půdy válením v rovině nebo na svahu do 1:5</t>
  </si>
  <si>
    <t>9</t>
  </si>
  <si>
    <t>184802111</t>
  </si>
  <si>
    <t>Chemické odplevelení před založením kultury nad 20 m2 postřikem na široko v rovině a svahu do 1:5</t>
  </si>
  <si>
    <t>1708928809</t>
  </si>
  <si>
    <t>Chemické odplevelení půdy před založením kultury, trávníku nebo zpevněných ploch o výměře jednotlivě přes 20 m2 v rovině nebo na svahu do 1:5 postřikem na široko</t>
  </si>
  <si>
    <t xml:space="preserve">Poznámka k souboru cen:_x000D_
1. Ceny -2111, -2211, -2311 a -2411 lze použít i pro aplikaci retardantů na trávníky. 2. V cenách -2111, -2211, -2311 a -2411 jsou započteny i náklady na dovoz vody do 10 km. 3. V cenách nejsou započteny náklady na případné zapravení přípravku do půdy a) obděláním půdy; tyto práce se oceňují cenami části A02 souboru cen 183 40-31 Obdělání půdy, b) prolitím; toto se oceňuje cenami části C02 souboru cen 185 80-43 Zalití rostlin vodou a případně cenami části A02 souboru cen 185 85-11 Dovoz vody pro zálivku rostlin. 4. Každá opakovaná aplikace se oceňuje samostatně. 5. Chemické odplevelení ploch do 20 m2 se oceňuje příslušnými cenami souboru cen 184 80-26 Chemické odplevelení po založení kultury. 6. V cenách o sklonu svahu přes 1:1 jsou uvažovány podmínky pro svahy běžně schůdné; bez použití lezeckých technik. V případě použití lezeckých technik se tyto náklady oceňují individuálně. </t>
  </si>
  <si>
    <t>10</t>
  </si>
  <si>
    <t>184802611</t>
  </si>
  <si>
    <t>Chemické odplevelení po založení kultury postřikem na široko v rovině a svahu do 1:5</t>
  </si>
  <si>
    <t>1170685454</t>
  </si>
  <si>
    <t>Chemické odplevelení po založení kultury v rovině nebo na svahu do 1:5 postřikem na široko</t>
  </si>
  <si>
    <t xml:space="preserve">Poznámka k souboru cen:_x000D_
1. Ceny -2613, -2617, -2623, -2627, -2633, -2637, -2643 a -2647 jsou určeny pro odplevelení ploch o ploše do 10 m2 jednotlivě, nebo pro odstranění hnízd plevelů o ploše do 20 m2 jednotlivě vzdálených od sebe nejméně 5 m. 2. Ceny nelze použít pro chemické odplevelení trávníku; tyto práce se oceňují cenami části A02 souboru cen 184 80-2 . Chemické odplevelení před založením kultury. 3. V cenách -2611 až -2614, -2621 až -2624, -2631 až –2634 a -2641 až -2644 jsou započteny i náklady na dovoz vody do 10 km. 4. V cenách o sklonu svahu přes 1:1 jsou uvažovány podmínky pro svahy běžně schůdné; bez použití lezeckých technik. V případě použití lezeckých technik se tyto náklady oceňují individuálně. </t>
  </si>
  <si>
    <t>11</t>
  </si>
  <si>
    <t>185803111</t>
  </si>
  <si>
    <t>Ošetření trávníku shrabáním v rovině a svahu do 1:5</t>
  </si>
  <si>
    <t>2092193834</t>
  </si>
  <si>
    <t>Ošetření trávníku jednorázové v rovině nebo na svahu do 1:5</t>
  </si>
  <si>
    <t xml:space="preserve">Poznámka k souboru cen:_x000D_
1. V cenách nejsou započteny náklady na : a) vypletí; tyto práce se oceňují cenami části C02 souboru cen 185 80-42 Vypletí, b) zalití; tyto práce se oceňují cenami části C02 souboru cen 185 80-43 Zalití rostlin vodou c) chemické odplevelení; tyto práce se oceňují cenami části A02 souboru cen 184 80-22 Chemické odplevelení trávníku, d) hnojení; tyto práce se oceňuji cenami části A02 souboru cen 184 85-11 Hnojení roztokem hnojiva nebo 185 80-21 Hnojení. 2. V cenách jsou započteny i náklady na pokosení se shrabáním, naložením shrabu na dopravní prostředek s odvezením do vzdálenosti 20 km a vyložením shrabu. 3. V cenách o sklonu svahu přes 1:1 jsou uvažovány podmínky pro svahy běžně schůdné; bez použití lezeckých technik. V případě použití lezeckých technik se tyto náklady oceňují individuálně. </t>
  </si>
  <si>
    <t>998</t>
  </si>
  <si>
    <t>Přesun hmot</t>
  </si>
  <si>
    <t>12</t>
  </si>
  <si>
    <t>998231411</t>
  </si>
  <si>
    <t>Ruční přesun hmot pro sadovnické a krajinářské úpravy do100 m</t>
  </si>
  <si>
    <t>t</t>
  </si>
  <si>
    <t>844201546</t>
  </si>
  <si>
    <t>Přesun hmot pro sadovnické a krajinářské úpravy - ručně bez užití mechanizace vodorovná dopravní vzdálenost do 100 m</t>
  </si>
  <si>
    <t>Ovinutí</t>
  </si>
  <si>
    <t>Ovinutí jutovou tkaninou</t>
  </si>
  <si>
    <t>1,035</t>
  </si>
  <si>
    <t>PlochaMulče</t>
  </si>
  <si>
    <t>Plocha mulče</t>
  </si>
  <si>
    <t>1,131</t>
  </si>
  <si>
    <t>Pocet_Drevin</t>
  </si>
  <si>
    <t>Voda</t>
  </si>
  <si>
    <t>Množství vody pro záliku stromu</t>
  </si>
  <si>
    <t>m3</t>
  </si>
  <si>
    <t>0,1</t>
  </si>
  <si>
    <t>SO 801.2 - Náhradní výsadba stromů</t>
  </si>
  <si>
    <t>241211</t>
  </si>
  <si>
    <t>Olomouc, Bezručovy Sady</t>
  </si>
  <si>
    <t>Statutární město Olomouc</t>
  </si>
  <si>
    <t xml:space="preserve">    18 - Zemní práce - povrchové úpravy terénu</t>
  </si>
  <si>
    <t xml:space="preserve">    910 - Sadové úpravy - specifikace porostů (ztratné 3%)</t>
  </si>
  <si>
    <t>18</t>
  </si>
  <si>
    <t>Zemní práce - povrchové úpravy terénu</t>
  </si>
  <si>
    <t>183101115</t>
  </si>
  <si>
    <t>Hloubení jamek bez výměny půdy zeminy tř 1 až 4 objem do 0,4 m3 v rovině a svahu do 1:5</t>
  </si>
  <si>
    <t>kus</t>
  </si>
  <si>
    <t>1878035068</t>
  </si>
  <si>
    <t>Hloubení jamek pro vysazování rostlin v zemině tř.1 až 4 bez výměny půdy v rovině nebo na svahu do 1:5, objemu přes 0,125 do 0,40 m3</t>
  </si>
  <si>
    <t xml:space="preserve">Poznámka k souboru cen:_x000D_
1. V cenách jsou započteny i náklady na případné naložení přebytečných výkopků na dopravní prostředek, odvoz na vzdálenost do 20 km a složení výkopků. 2. V cenách nejsou započteny náklady na uložení odpadu na skládku. 3. V cenách o sklonu svahu přes 1:1 jsou uvažovány podmínky pro svahy běžně schůdné; bez použití lezeckých technik. V případě použití lezeckých technik se tyto náklady oceňují individuálně. </t>
  </si>
  <si>
    <t>Počet dřevin</t>
  </si>
  <si>
    <t>184102115</t>
  </si>
  <si>
    <t>Výsadba dřeviny s balem D do 0,6 m do jamky se zalitím v rovině a svahu do 1:5</t>
  </si>
  <si>
    <t>-1526417512</t>
  </si>
  <si>
    <t>Výsadba dřeviny s balem do předem vyhloubené jamky se zalitím v rovině nebo na svahu do 1:5, při průměru balu přes 500 do 600 mm</t>
  </si>
  <si>
    <t xml:space="preserve">Poznámka k souboru cen:_x000D_
1. Ceny lze použít i pro dřeviny pěstované v nádobách. 2. V cenách nejsou započteny náklady na vysazované dřeviny, tyto se oceňují ve specifikaci. 3. V cenách o sklonu svahu přes 1:1 jsou uvažovány podmínky pro svahy běžně schůdné; bez použití lezeckých technik. V případě použití lezeckých technik se tyto náklady oceňují individuálně. </t>
  </si>
  <si>
    <t>Počet stromů</t>
  </si>
  <si>
    <t>184215133</t>
  </si>
  <si>
    <t>Ukotvení kmene dřevin třemi kůly D do 0,1 m délky do 3 m</t>
  </si>
  <si>
    <t>150624493</t>
  </si>
  <si>
    <t>Ukotvení dřeviny kůly třemi kůly, délky přes 2 do 3 m</t>
  </si>
  <si>
    <t xml:space="preserve">Poznámka k souboru cen:_x000D_
1. V cenách jsou započteny i náklady na ochranu proti poškození kmene v místě vzepření. 2. V cenách nejsou započteny náklady na dodání kůlů, tyto se oceňují ve specifikaci. 3. Ceny jsou určeny pro ukotvení dřevin kůly o průměru do 100 mm. </t>
  </si>
  <si>
    <t>052172110/R</t>
  </si>
  <si>
    <t>tyč odkorněná délka 250 cm,tloušťka 10 cm</t>
  </si>
  <si>
    <t>-78644549</t>
  </si>
  <si>
    <t>dodávka  (3 ks/strom) - ztratné 1%</t>
  </si>
  <si>
    <t>Pocet_Drevin*3*1,01</t>
  </si>
  <si>
    <t>052172120/R</t>
  </si>
  <si>
    <t>Příčka z půlené kulatiny, d=30 cm</t>
  </si>
  <si>
    <t>-873996163</t>
  </si>
  <si>
    <t>184911421</t>
  </si>
  <si>
    <t>Mulčování rostlin kůrou tl. do 0,1 m v rovině a svahu do 1:5</t>
  </si>
  <si>
    <t>805954503</t>
  </si>
  <si>
    <t>Mulčování vysazených rostlin mulčovací kůrou, tl. do 100 mm v rovině nebo na svahu do 1:5</t>
  </si>
  <si>
    <t xml:space="preserve">Poznámka k souboru cen:_x000D_
1. V cenách jsou započteny i náklady na naložení odpadu na dopravní prostředek, odvoz do 20 km a složení odpadu. 2. V cenách nejsou započteny náklady na: a) stabilizaci mulče proti erozi a přísady proti vznícení mulče. Tyto práce se oceňují individuálně, b) mulčovací kůru, tato se oceňuje ve specifikaci, c) uložení odpadu na skládku. 3. Tloušťka mulčovací kůry se měří v nakypřeném stavu. </t>
  </si>
  <si>
    <t>Vnitřní průměr mísy 80 cm, vnější průměr mísy 120 cm</t>
  </si>
  <si>
    <t>(0,6)^2*PI*Pocet_Drevin</t>
  </si>
  <si>
    <t>103911000</t>
  </si>
  <si>
    <t>kůra mulčovací VL</t>
  </si>
  <si>
    <t>1547573874</t>
  </si>
  <si>
    <t>dodávka - ztratné 3%</t>
  </si>
  <si>
    <t>0,1*1,03*PlochaMulče</t>
  </si>
  <si>
    <t>18580211R</t>
  </si>
  <si>
    <t>Hnojení půdy umělým hnojivem k jednotlivým rostlinám v rovině a svahu do 1:5</t>
  </si>
  <si>
    <t>-1867271257</t>
  </si>
  <si>
    <t>Hnojení půdy nebo trávníku v rovině nebo na svahu do 1:5 umělým hnojivem s rozdělením k jednotlivým rostlinám</t>
  </si>
  <si>
    <t xml:space="preserve">Poznámka k souboru cen:_x000D_
1. V cenách jsou započteny i náklady na rozprostření nebo rozdělení hnojiva. 2. V cenách o sklonu svahu přes 1:1 jsou uvažovány podmínky pro svahy běžně schůdné; bez použití lezeckých technik. V případě použití lezeckých technik se tyto náklady oceňují individuálně. </t>
  </si>
  <si>
    <t>P</t>
  </si>
  <si>
    <t>Poznámka k položce:
1. V cenách jsou započteny i náklady na rozprostření nebo rozdělení hnojiva.
2. V cenách o sklonu svahu přes 1:1 jsou uvažovány podmínky pro svahy běžně schůdné; bez použití lezeckých technik. 
V případě použití lezeckých technik se tyto náklady oceňují individuálně.</t>
  </si>
  <si>
    <t xml:space="preserve">na 1 strom 20 tablet po 10 g po obvodu koruny o průměru 1,5 m </t>
  </si>
  <si>
    <t>0,2*Pocet_Drevin</t>
  </si>
  <si>
    <t>00572411R</t>
  </si>
  <si>
    <t>Silvamix forte 60</t>
  </si>
  <si>
    <t>2136875596</t>
  </si>
  <si>
    <t>Pocet_Drevin*0,2*1,03</t>
  </si>
  <si>
    <t>184501121</t>
  </si>
  <si>
    <t>Zhotovení obalu z juty v jedné vrstvě v rovině a svahu do 1:5</t>
  </si>
  <si>
    <t>-838086318</t>
  </si>
  <si>
    <t>Zhotovení obalu kmene a spodních částí větví stromu z juty v jedné vrstvě v rovině nebo na svahu do 1:5</t>
  </si>
  <si>
    <t xml:space="preserve">Poznámka k souboru cen:_x000D_
1. V cenách jsou započteny náklady na 50 % překrytí jutou. </t>
  </si>
  <si>
    <t>Plocha ovinutí X stromů při obvodu kmene 16 cm do výčky 2 m</t>
  </si>
  <si>
    <t>0,16*PI*2*Pocet_Drevin*1,03</t>
  </si>
  <si>
    <t>693110540</t>
  </si>
  <si>
    <t>jutová tkanina 211 g/m2, šíře 15 cm, nábal 25 m, barva přírodní</t>
  </si>
  <si>
    <t>m</t>
  </si>
  <si>
    <t>CS ÚRS 2016 01</t>
  </si>
  <si>
    <t>757507125</t>
  </si>
  <si>
    <t>Ztratné 3%</t>
  </si>
  <si>
    <t>Ovinutí/0,1*1,03</t>
  </si>
  <si>
    <t>185851121</t>
  </si>
  <si>
    <t>Dovoz vody pro zálivku rostlin za vzdálenost do 1000 m</t>
  </si>
  <si>
    <t>-1927706874</t>
  </si>
  <si>
    <t>Dovoz vody pro zálivku rostlin na vzdálenost do 1000 m</t>
  </si>
  <si>
    <t xml:space="preserve">Poznámka k souboru cen:_x000D_
1. Ceny lze použít pouze tehdy, když není voda dostupná z vodovodního řádu. 2. V cenách jsou započteny i náklady na čerpání vody do cisterny. 3. V cenách nejsou započteny náklady na dodání vody. Tyto náklady se oceňují individuálně. </t>
  </si>
  <si>
    <t>požadavek 100 l vody/strom</t>
  </si>
  <si>
    <t>0,1*Pocet_Drevin</t>
  </si>
  <si>
    <t>13</t>
  </si>
  <si>
    <t>185851129</t>
  </si>
  <si>
    <t>Příplatek k dovozu vody pro zálivku rostlin do 1000 m ZKD 1000 m</t>
  </si>
  <si>
    <t>1188866359</t>
  </si>
  <si>
    <t>Dovoz vody pro zálivku rostlin Příplatek k ceně za každých dalších i započatých 1000 m</t>
  </si>
  <si>
    <t>Příplatek za další 4 km</t>
  </si>
  <si>
    <t>voda*4</t>
  </si>
  <si>
    <t>14</t>
  </si>
  <si>
    <t>082113200</t>
  </si>
  <si>
    <t>voda pitná pro smluvní odběratele</t>
  </si>
  <si>
    <t>1180596671</t>
  </si>
  <si>
    <t>Poznámka k položce:
bez DPN 15%</t>
  </si>
  <si>
    <t>910</t>
  </si>
  <si>
    <t>Sadové úpravy - specifikace porostů (ztratné 3%)</t>
  </si>
  <si>
    <t>026503R</t>
  </si>
  <si>
    <t>Prunus padus "Colorata" - třešeň, obvod kmene 14-16 cm</t>
  </si>
  <si>
    <t>-1289087993</t>
  </si>
  <si>
    <t>1*1,03 'Přepočtené koeficientem množství</t>
  </si>
  <si>
    <t>16</t>
  </si>
  <si>
    <t>998231311</t>
  </si>
  <si>
    <t>Přesun hmot pro sadovnické a krajinářské úpravy vodorovně do 5000 m</t>
  </si>
  <si>
    <t>276522729</t>
  </si>
  <si>
    <t>Přesun hmot pro sadovnické a krajinářské úpravy - strojně dopravní vzdálenost do 5000 m</t>
  </si>
  <si>
    <t>Jamka</t>
  </si>
  <si>
    <t>Objem jamky pro vysazení</t>
  </si>
  <si>
    <t>0,005</t>
  </si>
  <si>
    <t>Plocha_Keru</t>
  </si>
  <si>
    <t>Plocha záhonu pro keře</t>
  </si>
  <si>
    <t>100</t>
  </si>
  <si>
    <t>Pocet_Keru</t>
  </si>
  <si>
    <t>300</t>
  </si>
  <si>
    <t>SO 801.3 - Náhradní výsadba keřů bez protirůstové fólie</t>
  </si>
  <si>
    <t>183111312</t>
  </si>
  <si>
    <t>Hloubení jamek s výměnou 100 % půdy zeminy tř 1 až 4 objem do 0,005 m3 v rovině a svahu do 1:5</t>
  </si>
  <si>
    <t>-1039374072</t>
  </si>
  <si>
    <t>Hloubení jamek pro vysazování rostlin v zemině tř.1 až 4 s výměnou půdy z 100% v rovině nebo na svahu do 1:5, objemu přes 0,002 do 0,005 m3</t>
  </si>
  <si>
    <t xml:space="preserve">Poznámka k souboru cen:_x000D_
1. V cenách jsou započteny i náklady na případné naložení přebytečných výkopků na dopravní prostředek, odvoz na vzdálenost do 20 km a složení výkopků. 2. V cenách nejsou započteny náklady na: a) substrát, tyto náklady se oceňují ve specifikaci, b) uložení odpadu na skládku. 3. V cenách o sklonu svahu přes 1:1 jsou uvažovány podmínky pro svahy běžně schůdné; bez použití lezeckých technik. V případě použití lezeckých technik se tyto náklady oceňují individuálně. </t>
  </si>
  <si>
    <t>Velikost jamky pro sázení keře, položku na hloubení jamek použít podle velikosti jamky</t>
  </si>
  <si>
    <t>0,15*0,15*0,2</t>
  </si>
  <si>
    <t>Počet keřů výšky nad 60 cm se 3 - 4 silnými pruty</t>
  </si>
  <si>
    <t>150+150</t>
  </si>
  <si>
    <t>103715000</t>
  </si>
  <si>
    <t>substrát pro trávníky A  VL</t>
  </si>
  <si>
    <t>-1368374879</t>
  </si>
  <si>
    <t>Výměna 100% zeminy za substrát, ztratné 3%</t>
  </si>
  <si>
    <t>Jamka*Pocet_Keru*1,03</t>
  </si>
  <si>
    <t>171201211</t>
  </si>
  <si>
    <t>Poplatek za uložení odpadu ze sypaniny na skládce (skládkovné)</t>
  </si>
  <si>
    <t>1807438652</t>
  </si>
  <si>
    <t>Uložení sypaniny poplatek za uložení sypaniny na skládce (skládkovné)</t>
  </si>
  <si>
    <t xml:space="preserve">Poznámka k souboru cen:_x000D_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</si>
  <si>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Uložení přebytečného výkopku na skládku</t>
  </si>
  <si>
    <t>Pocet_Keru*Jamka</t>
  </si>
  <si>
    <t>-1687129324</t>
  </si>
  <si>
    <t xml:space="preserve">Poznámka k souboru cen:_x000D_
1. V cenách jsou započteny i náklady na rozprostření nebo rozdělení hnojiva. </t>
  </si>
  <si>
    <t xml:space="preserve">Startovací hnojení - na 1 keř 5 tablet po 10 g po obvodu keře o průměru 40-50 cm </t>
  </si>
  <si>
    <t>0,05*Pocet_Keru</t>
  </si>
  <si>
    <t>1448231419</t>
  </si>
  <si>
    <t>Pocet_Keru*0,05*1,03</t>
  </si>
  <si>
    <t>185804514</t>
  </si>
  <si>
    <t>Odplevelení souvislých keřových skupin v rovině a svahu do 1:5</t>
  </si>
  <si>
    <t>631151493</t>
  </si>
  <si>
    <t>Odplevelení výsadeb v rovině nebo na svahu do 1:5 souvislých keřových skupin</t>
  </si>
  <si>
    <t xml:space="preserve">Poznámka k souboru cen:_x000D_
1. V cenách jsou započteny i náklady spojené s nakypřením, s případným naložením odpadu na dopravní prostředek, odvozem do 20 km a se složením. 2. V cenách nejsou započteny náklady na uložení odpadu na skládku. 3. V cenách o sklonu svahu přes 1:1 jsou uvažovány podmínky pro svahy běžně schůdné; bez použití lezeckých technik. V případě použití lezeckých technik se tyto náklady oceňují individuálně. </t>
  </si>
  <si>
    <t>Mechanické a chemické vyčištění plochy od plevelů</t>
  </si>
  <si>
    <t>-2110835096</t>
  </si>
  <si>
    <t>Výška mulčovací vrstvy v průměru 100 mm</t>
  </si>
  <si>
    <t>569704495</t>
  </si>
  <si>
    <t>Plocha_Keru*0,1*1,03</t>
  </si>
  <si>
    <t>184851412</t>
  </si>
  <si>
    <t>Zpětný řez netrnitých keřů po výsadbě výšky do 1 m</t>
  </si>
  <si>
    <t>-88538301</t>
  </si>
  <si>
    <t>Zpětný řez keřů po výsadbě netrnitých, výšky přes 0,5 m do 1 m</t>
  </si>
  <si>
    <t xml:space="preserve">Poznámka k souboru cen:_x000D_
1. V cenách jsou započteny i náklady spojené s přemístěním odstraněných větví na vzdálenost do 20 m, naložením na dopravní prostředek, odvozem do 20 km a se složením. 2. V cenách nejsou započteny náklady na uložení odpadu na skládku. 3. Ceny nelze použít pro řez popínavých dřevin a řez stromů nebo keřů ve ztížených podmínkách. Tyto práce se oceňují individuálně. 4. Měrnou jednotkou kus se u řezu rozumí jeden keř. </t>
  </si>
  <si>
    <t>Srovnávací řez po výsadbě (zakrácení výhonů)</t>
  </si>
  <si>
    <t>-1453931140</t>
  </si>
  <si>
    <t>požadavek 60 ll vody/m2</t>
  </si>
  <si>
    <t>0,060*Plocha_Keru</t>
  </si>
  <si>
    <t>-1586572249</t>
  </si>
  <si>
    <t>Voda*4</t>
  </si>
  <si>
    <t>-366460911</t>
  </si>
  <si>
    <t>184102211</t>
  </si>
  <si>
    <t>Výsadba keře bez balu v do 1 m do jamky se zalitím v rovině a svahu do 1:5</t>
  </si>
  <si>
    <t>958852070</t>
  </si>
  <si>
    <t>Výsadba keře bez balu do předem vyhloubené jamky se zalitím v rovině nebo na svahu do 1:5 výšky do 1 m v terénu</t>
  </si>
  <si>
    <t xml:space="preserve">Poznámka k souboru cen:_x000D_
1. Ceny lze použít i pro výsadbu růží. 2. V cenách nejsou započteny náklady na vysazované dřeviny, tyto se oceňují ve specifikaci. 3. Výška keře se měří před sestřižením. 4. V cenách o sklonu svahu přes 1:1 jsou uvažovány podmínky pro svahy běžně schůdné; bez použití lezeckých technik. V případě použití lezeckých technik se tyto náklady oceňují individuálně. </t>
  </si>
  <si>
    <t>R026-001</t>
  </si>
  <si>
    <t>Pámelník chenaultův (Symphoricarpos chenaultii) 60-80 cm, 3-4 silné pruty</t>
  </si>
  <si>
    <t>ks</t>
  </si>
  <si>
    <t>817019130</t>
  </si>
  <si>
    <t>minimální velikost 60 - 80 cm se 3-4 silnými pruty</t>
  </si>
  <si>
    <t>150*1,03</t>
  </si>
  <si>
    <t>R026-002</t>
  </si>
  <si>
    <t>Skalník (Coneaster dammeri)</t>
  </si>
  <si>
    <t>-1050652843</t>
  </si>
  <si>
    <t>-1629729233</t>
  </si>
  <si>
    <t>Přesun hmot pro sadovnické a krajinářské úpravy dopravní vzdálenost do 5000 m</t>
  </si>
  <si>
    <t>Objem jamky pro výsadbu keře</t>
  </si>
  <si>
    <t>Počet keřů</t>
  </si>
  <si>
    <t>0,06</t>
  </si>
  <si>
    <t>SO 801.4 - Náhradní výsadba keřů s protirůstovou fólií</t>
  </si>
  <si>
    <t>1442947684</t>
  </si>
  <si>
    <t>Velikos jamky pro výsadbu 1 keře</t>
  </si>
  <si>
    <t>Pocet_keru</t>
  </si>
  <si>
    <t>-1765061721</t>
  </si>
  <si>
    <t>1956891405</t>
  </si>
  <si>
    <t>Jamka*Pocet_Keru</t>
  </si>
  <si>
    <t>-180696891</t>
  </si>
  <si>
    <t>-1315255535</t>
  </si>
  <si>
    <t>Pocet_keru*0,05*1,03</t>
  </si>
  <si>
    <t>184911311</t>
  </si>
  <si>
    <t>Položení mulčovací textilie v rovině a svahu do 1:5</t>
  </si>
  <si>
    <t>598137051</t>
  </si>
  <si>
    <t>Položení mulčovací textilie proti prorůstání plevelů kolem vysázených rostlin v rovině nebo na svahu do 1:5</t>
  </si>
  <si>
    <t xml:space="preserve">Poznámka k souboru cen:_x000D_
1. V cenách o sklonu svahu přes 1:1 jsou uvažovány podmínky pro svahy běžně schůdné; bez použití lezeckých technik. V případě použití lezeckých technik se tyto náklady oceňují individuálně. </t>
  </si>
  <si>
    <t>Plocha keřů v m2</t>
  </si>
  <si>
    <t>R691-001</t>
  </si>
  <si>
    <t>Mulčovací fólie 50 g/m2</t>
  </si>
  <si>
    <t>582476081</t>
  </si>
  <si>
    <t>Ztratné 10%</t>
  </si>
  <si>
    <t>Plocha_Keru*1,1</t>
  </si>
  <si>
    <t>1590318855</t>
  </si>
  <si>
    <t>-2128832794</t>
  </si>
  <si>
    <t>338298816</t>
  </si>
  <si>
    <t>-252665137</t>
  </si>
  <si>
    <t>-935619445</t>
  </si>
  <si>
    <t>požadavek 60 l vody/m2</t>
  </si>
  <si>
    <t>-1293676442</t>
  </si>
  <si>
    <t>-1721868948</t>
  </si>
  <si>
    <t>17</t>
  </si>
  <si>
    <t>118755996</t>
  </si>
  <si>
    <t>Zlatice prostřední (Forsythia x intermedia)</t>
  </si>
  <si>
    <t>989887728</t>
  </si>
  <si>
    <t>Carpinus betulus ´Frans Fontaine´ 14/16cm ZB</t>
  </si>
  <si>
    <t>1,03</t>
  </si>
  <si>
    <t>-1612261384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</si>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</sst>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8"/>
      <name val="Trebuchet MS"/>
      <charset val="238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b/>
      <sz val="16"/>
      <name val="Trebuchet MS"/>
    </font>
    <font>
      <sz val="8"/>
      <color indexed="48"/>
      <name val="Trebuchet MS"/>
    </font>
    <font>
      <sz val="9"/>
      <color indexed="55"/>
      <name val="Trebuchet MS"/>
    </font>
    <font>
      <b/>
      <sz val="10"/>
      <name val="Trebuchet MS"/>
    </font>
    <font>
      <b/>
      <sz val="8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sz val="10"/>
      <color indexed="12"/>
      <name val="Trebuchet MS"/>
    </font>
    <font>
      <sz val="8"/>
      <color indexed="8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sz val="7"/>
      <name val="Trebuchet MS"/>
    </font>
    <font>
      <i/>
      <sz val="7"/>
      <color indexed="55"/>
      <name val="Trebuchet MS"/>
    </font>
    <font>
      <sz val="8"/>
      <color indexed="10"/>
      <name val="Trebuchet MS"/>
    </font>
    <font>
      <i/>
      <sz val="8"/>
      <color indexed="12"/>
      <name val="Trebuchet MS"/>
    </font>
    <font>
      <sz val="8"/>
      <color indexed="2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i/>
      <sz val="9"/>
      <name val="Trebuchet MS"/>
      <charset val="238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21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</xf>
    <xf numFmtId="4" fontId="29" fillId="0" borderId="23" xfId="0" applyNumberFormat="1" applyFont="1" applyBorder="1" applyAlignment="1" applyProtection="1">
      <alignment vertical="center"/>
    </xf>
    <xf numFmtId="166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0" fontId="0" fillId="3" borderId="0" xfId="0" applyFill="1" applyProtection="1"/>
    <xf numFmtId="0" fontId="30" fillId="3" borderId="0" xfId="1" applyFont="1" applyFill="1" applyAlignment="1" applyProtection="1">
      <alignment vertical="center"/>
    </xf>
    <xf numFmtId="0" fontId="51" fillId="3" borderId="0" xfId="1" applyFill="1" applyProtection="1"/>
    <xf numFmtId="0" fontId="31" fillId="0" borderId="0" xfId="0" applyFont="1" applyAlignment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2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right" vertical="center"/>
    </xf>
    <xf numFmtId="4" fontId="3" fillId="2" borderId="9" xfId="0" applyNumberFormat="1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</xf>
    <xf numFmtId="0" fontId="44" fillId="0" borderId="27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3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21" xfId="0" applyFont="1" applyBorder="1" applyAlignment="1" applyProtection="1"/>
    <xf numFmtId="0" fontId="4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0" borderId="28" xfId="0" applyNumberFormat="1" applyFont="1" applyBorder="1" applyAlignment="1" applyProtection="1">
      <alignment vertical="center"/>
    </xf>
    <xf numFmtId="0" fontId="1" fillId="0" borderId="2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21" xfId="0" applyFont="1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0" borderId="28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40" fillId="0" borderId="28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49" fontId="45" fillId="0" borderId="0" xfId="0" applyNumberFormat="1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46" fillId="0" borderId="27" xfId="0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5" fillId="0" borderId="27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27" xfId="0" applyFont="1" applyBorder="1" applyAlignment="1" applyProtection="1">
      <alignment horizontal="left" vertical="center" wrapText="1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vertical="top"/>
      <protection locked="0"/>
    </xf>
    <xf numFmtId="0" fontId="45" fillId="0" borderId="0" xfId="0" applyFont="1" applyBorder="1" applyAlignment="1" applyProtection="1">
      <alignment horizontal="center" vertical="top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7" fillId="0" borderId="27" xfId="0" applyFont="1" applyBorder="1" applyAlignment="1" applyProtection="1">
      <alignment vertical="center"/>
      <protection locked="0"/>
    </xf>
    <xf numFmtId="0" fontId="44" fillId="0" borderId="2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5" fillId="0" borderId="0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top"/>
      <protection locked="0"/>
    </xf>
    <xf numFmtId="0" fontId="47" fillId="0" borderId="27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27" xfId="0" applyFont="1" applyBorder="1" applyAlignment="1" applyProtection="1">
      <alignment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vertical="center"/>
    </xf>
    <xf numFmtId="4" fontId="3" fillId="2" borderId="9" xfId="0" applyNumberFormat="1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top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 applyProtection="1">
      <alignment horizontal="left" vertical="center" wrapText="1"/>
      <protection locked="0"/>
    </xf>
    <xf numFmtId="0" fontId="44" fillId="0" borderId="27" xfId="0" applyFont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15" t="s">
        <v>53</v>
      </c>
      <c r="B1" s="16"/>
      <c r="C1" s="16"/>
      <c r="D1" s="17" t="s">
        <v>54</v>
      </c>
      <c r="E1" s="16"/>
      <c r="F1" s="16"/>
      <c r="G1" s="16"/>
      <c r="H1" s="16"/>
      <c r="I1" s="16"/>
      <c r="J1" s="16"/>
      <c r="K1" s="18" t="s">
        <v>55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56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57</v>
      </c>
      <c r="BB1" s="21" t="s">
        <v>58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59</v>
      </c>
      <c r="BU1" s="22" t="s">
        <v>59</v>
      </c>
      <c r="BV1" s="22" t="s">
        <v>60</v>
      </c>
    </row>
    <row r="2" spans="1:74" ht="36.950000000000003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23" t="s">
        <v>61</v>
      </c>
      <c r="BT2" s="23" t="s">
        <v>62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61</v>
      </c>
      <c r="BT3" s="23" t="s">
        <v>63</v>
      </c>
    </row>
    <row r="4" spans="1:74" ht="36.950000000000003" customHeight="1">
      <c r="B4" s="27"/>
      <c r="C4" s="28"/>
      <c r="D4" s="29" t="s">
        <v>64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65</v>
      </c>
      <c r="BS4" s="23" t="s">
        <v>66</v>
      </c>
    </row>
    <row r="5" spans="1:74" ht="14.45" customHeight="1">
      <c r="B5" s="27"/>
      <c r="C5" s="28"/>
      <c r="D5" s="32" t="s">
        <v>67</v>
      </c>
      <c r="E5" s="28"/>
      <c r="F5" s="28"/>
      <c r="G5" s="28"/>
      <c r="H5" s="28"/>
      <c r="I5" s="28"/>
      <c r="J5" s="28"/>
      <c r="K5" s="310" t="s">
        <v>68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8"/>
      <c r="AQ5" s="30"/>
      <c r="BS5" s="23" t="s">
        <v>61</v>
      </c>
    </row>
    <row r="6" spans="1:74" ht="36.950000000000003" customHeight="1">
      <c r="B6" s="27"/>
      <c r="C6" s="28"/>
      <c r="D6" s="34" t="s">
        <v>69</v>
      </c>
      <c r="E6" s="28"/>
      <c r="F6" s="28"/>
      <c r="G6" s="28"/>
      <c r="H6" s="28"/>
      <c r="I6" s="28"/>
      <c r="J6" s="28"/>
      <c r="K6" s="312" t="s">
        <v>70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8"/>
      <c r="AQ6" s="30"/>
      <c r="BS6" s="23" t="s">
        <v>61</v>
      </c>
    </row>
    <row r="7" spans="1:74" ht="14.45" customHeight="1">
      <c r="B7" s="27"/>
      <c r="C7" s="28"/>
      <c r="D7" s="35" t="s">
        <v>71</v>
      </c>
      <c r="E7" s="28"/>
      <c r="F7" s="28"/>
      <c r="G7" s="28"/>
      <c r="H7" s="28"/>
      <c r="I7" s="28"/>
      <c r="J7" s="28"/>
      <c r="K7" s="33" t="s">
        <v>72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73</v>
      </c>
      <c r="AL7" s="28"/>
      <c r="AM7" s="28"/>
      <c r="AN7" s="33" t="s">
        <v>72</v>
      </c>
      <c r="AO7" s="28"/>
      <c r="AP7" s="28"/>
      <c r="AQ7" s="30"/>
      <c r="BS7" s="23" t="s">
        <v>61</v>
      </c>
    </row>
    <row r="8" spans="1:74" ht="14.45" customHeight="1">
      <c r="B8" s="27"/>
      <c r="C8" s="28"/>
      <c r="D8" s="35" t="s">
        <v>74</v>
      </c>
      <c r="E8" s="28"/>
      <c r="F8" s="28"/>
      <c r="G8" s="28"/>
      <c r="H8" s="28"/>
      <c r="I8" s="28"/>
      <c r="J8" s="28"/>
      <c r="K8" s="33" t="s">
        <v>75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76</v>
      </c>
      <c r="AL8" s="28"/>
      <c r="AM8" s="28"/>
      <c r="AN8" s="33" t="s">
        <v>77</v>
      </c>
      <c r="AO8" s="28"/>
      <c r="AP8" s="28"/>
      <c r="AQ8" s="30"/>
      <c r="BS8" s="23" t="s">
        <v>61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61</v>
      </c>
    </row>
    <row r="10" spans="1:74" ht="14.45" customHeight="1">
      <c r="B10" s="27"/>
      <c r="C10" s="28"/>
      <c r="D10" s="35" t="s">
        <v>78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79</v>
      </c>
      <c r="AL10" s="28"/>
      <c r="AM10" s="28"/>
      <c r="AN10" s="33" t="s">
        <v>72</v>
      </c>
      <c r="AO10" s="28"/>
      <c r="AP10" s="28"/>
      <c r="AQ10" s="30"/>
      <c r="BS10" s="23" t="s">
        <v>61</v>
      </c>
    </row>
    <row r="11" spans="1:74" ht="18.399999999999999" customHeight="1">
      <c r="B11" s="27"/>
      <c r="C11" s="28"/>
      <c r="D11" s="28"/>
      <c r="E11" s="33" t="s">
        <v>75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80</v>
      </c>
      <c r="AL11" s="28"/>
      <c r="AM11" s="28"/>
      <c r="AN11" s="33" t="s">
        <v>72</v>
      </c>
      <c r="AO11" s="28"/>
      <c r="AP11" s="28"/>
      <c r="AQ11" s="30"/>
      <c r="BS11" s="23" t="s">
        <v>61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61</v>
      </c>
    </row>
    <row r="13" spans="1:74" ht="14.45" customHeight="1">
      <c r="B13" s="27"/>
      <c r="C13" s="28"/>
      <c r="D13" s="35" t="s">
        <v>81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79</v>
      </c>
      <c r="AL13" s="28"/>
      <c r="AM13" s="28"/>
      <c r="AN13" s="33" t="s">
        <v>72</v>
      </c>
      <c r="AO13" s="28"/>
      <c r="AP13" s="28"/>
      <c r="AQ13" s="30"/>
      <c r="BS13" s="23" t="s">
        <v>61</v>
      </c>
    </row>
    <row r="14" spans="1:74" ht="15">
      <c r="B14" s="27"/>
      <c r="C14" s="28"/>
      <c r="D14" s="28"/>
      <c r="E14" s="33" t="s">
        <v>75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80</v>
      </c>
      <c r="AL14" s="28"/>
      <c r="AM14" s="28"/>
      <c r="AN14" s="33" t="s">
        <v>72</v>
      </c>
      <c r="AO14" s="28"/>
      <c r="AP14" s="28"/>
      <c r="AQ14" s="30"/>
      <c r="BS14" s="23" t="s">
        <v>61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59</v>
      </c>
    </row>
    <row r="16" spans="1:74" ht="14.45" customHeight="1">
      <c r="B16" s="27"/>
      <c r="C16" s="28"/>
      <c r="D16" s="35" t="s">
        <v>82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79</v>
      </c>
      <c r="AL16" s="28"/>
      <c r="AM16" s="28"/>
      <c r="AN16" s="33" t="s">
        <v>72</v>
      </c>
      <c r="AO16" s="28"/>
      <c r="AP16" s="28"/>
      <c r="AQ16" s="30"/>
      <c r="BS16" s="23" t="s">
        <v>59</v>
      </c>
    </row>
    <row r="17" spans="2:71" ht="18.399999999999999" customHeight="1">
      <c r="B17" s="27"/>
      <c r="C17" s="28"/>
      <c r="D17" s="28"/>
      <c r="E17" s="33" t="s">
        <v>75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80</v>
      </c>
      <c r="AL17" s="28"/>
      <c r="AM17" s="28"/>
      <c r="AN17" s="33" t="s">
        <v>72</v>
      </c>
      <c r="AO17" s="28"/>
      <c r="AP17" s="28"/>
      <c r="AQ17" s="30"/>
      <c r="BS17" s="23" t="s">
        <v>83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61</v>
      </c>
    </row>
    <row r="19" spans="2:71" ht="14.45" customHeight="1">
      <c r="B19" s="27"/>
      <c r="C19" s="28"/>
      <c r="D19" s="35" t="s">
        <v>84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61</v>
      </c>
    </row>
    <row r="20" spans="2:71" ht="22.5" customHeight="1">
      <c r="B20" s="27"/>
      <c r="C20" s="28"/>
      <c r="D20" s="28"/>
      <c r="E20" s="313" t="s">
        <v>72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28"/>
      <c r="AP20" s="28"/>
      <c r="AQ20" s="30"/>
      <c r="BS20" s="23" t="s">
        <v>59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71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71" s="1" customFormat="1" ht="25.9" customHeight="1">
      <c r="B23" s="37"/>
      <c r="C23" s="38"/>
      <c r="D23" s="39" t="s">
        <v>85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14">
        <f>ROUND(AG51,2)</f>
        <v>144023.14000000001</v>
      </c>
      <c r="AL23" s="315"/>
      <c r="AM23" s="315"/>
      <c r="AN23" s="315"/>
      <c r="AO23" s="315"/>
      <c r="AP23" s="38"/>
      <c r="AQ23" s="41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9" t="s">
        <v>86</v>
      </c>
      <c r="M25" s="309"/>
      <c r="N25" s="309"/>
      <c r="O25" s="309"/>
      <c r="P25" s="38"/>
      <c r="Q25" s="38"/>
      <c r="R25" s="38"/>
      <c r="S25" s="38"/>
      <c r="T25" s="38"/>
      <c r="U25" s="38"/>
      <c r="V25" s="38"/>
      <c r="W25" s="309" t="s">
        <v>87</v>
      </c>
      <c r="X25" s="309"/>
      <c r="Y25" s="309"/>
      <c r="Z25" s="309"/>
      <c r="AA25" s="309"/>
      <c r="AB25" s="309"/>
      <c r="AC25" s="309"/>
      <c r="AD25" s="309"/>
      <c r="AE25" s="309"/>
      <c r="AF25" s="38"/>
      <c r="AG25" s="38"/>
      <c r="AH25" s="38"/>
      <c r="AI25" s="38"/>
      <c r="AJ25" s="38"/>
      <c r="AK25" s="309" t="s">
        <v>88</v>
      </c>
      <c r="AL25" s="309"/>
      <c r="AM25" s="309"/>
      <c r="AN25" s="309"/>
      <c r="AO25" s="309"/>
      <c r="AP25" s="38"/>
      <c r="AQ25" s="41"/>
    </row>
    <row r="26" spans="2:71" s="2" customFormat="1" ht="14.45" customHeight="1">
      <c r="B26" s="43"/>
      <c r="C26" s="44"/>
      <c r="D26" s="45" t="s">
        <v>89</v>
      </c>
      <c r="E26" s="44"/>
      <c r="F26" s="45" t="s">
        <v>90</v>
      </c>
      <c r="G26" s="44"/>
      <c r="H26" s="44"/>
      <c r="I26" s="44"/>
      <c r="J26" s="44"/>
      <c r="K26" s="44"/>
      <c r="L26" s="316">
        <v>0.21</v>
      </c>
      <c r="M26" s="317"/>
      <c r="N26" s="317"/>
      <c r="O26" s="317"/>
      <c r="P26" s="44"/>
      <c r="Q26" s="44"/>
      <c r="R26" s="44"/>
      <c r="S26" s="44"/>
      <c r="T26" s="44"/>
      <c r="U26" s="44"/>
      <c r="V26" s="44"/>
      <c r="W26" s="318">
        <f>ROUND(AZ51,2)</f>
        <v>144023.14000000001</v>
      </c>
      <c r="X26" s="317"/>
      <c r="Y26" s="317"/>
      <c r="Z26" s="317"/>
      <c r="AA26" s="317"/>
      <c r="AB26" s="317"/>
      <c r="AC26" s="317"/>
      <c r="AD26" s="317"/>
      <c r="AE26" s="317"/>
      <c r="AF26" s="44"/>
      <c r="AG26" s="44"/>
      <c r="AH26" s="44"/>
      <c r="AI26" s="44"/>
      <c r="AJ26" s="44"/>
      <c r="AK26" s="318">
        <f>ROUND(AV51,2)</f>
        <v>30244.86</v>
      </c>
      <c r="AL26" s="317"/>
      <c r="AM26" s="317"/>
      <c r="AN26" s="317"/>
      <c r="AO26" s="317"/>
      <c r="AP26" s="44"/>
      <c r="AQ26" s="46"/>
    </row>
    <row r="27" spans="2:71" s="2" customFormat="1" ht="14.45" customHeight="1">
      <c r="B27" s="43"/>
      <c r="C27" s="44"/>
      <c r="D27" s="44"/>
      <c r="E27" s="44"/>
      <c r="F27" s="45" t="s">
        <v>91</v>
      </c>
      <c r="G27" s="44"/>
      <c r="H27" s="44"/>
      <c r="I27" s="44"/>
      <c r="J27" s="44"/>
      <c r="K27" s="44"/>
      <c r="L27" s="316">
        <v>0.15</v>
      </c>
      <c r="M27" s="317"/>
      <c r="N27" s="317"/>
      <c r="O27" s="317"/>
      <c r="P27" s="44"/>
      <c r="Q27" s="44"/>
      <c r="R27" s="44"/>
      <c r="S27" s="44"/>
      <c r="T27" s="44"/>
      <c r="U27" s="44"/>
      <c r="V27" s="44"/>
      <c r="W27" s="318">
        <f>ROUND(BA51,2)</f>
        <v>0</v>
      </c>
      <c r="X27" s="317"/>
      <c r="Y27" s="317"/>
      <c r="Z27" s="317"/>
      <c r="AA27" s="317"/>
      <c r="AB27" s="317"/>
      <c r="AC27" s="317"/>
      <c r="AD27" s="317"/>
      <c r="AE27" s="317"/>
      <c r="AF27" s="44"/>
      <c r="AG27" s="44"/>
      <c r="AH27" s="44"/>
      <c r="AI27" s="44"/>
      <c r="AJ27" s="44"/>
      <c r="AK27" s="318">
        <f>ROUND(AW51,2)</f>
        <v>0</v>
      </c>
      <c r="AL27" s="317"/>
      <c r="AM27" s="317"/>
      <c r="AN27" s="317"/>
      <c r="AO27" s="317"/>
      <c r="AP27" s="44"/>
      <c r="AQ27" s="46"/>
    </row>
    <row r="28" spans="2:71" s="2" customFormat="1" ht="14.45" hidden="1" customHeight="1">
      <c r="B28" s="43"/>
      <c r="C28" s="44"/>
      <c r="D28" s="44"/>
      <c r="E28" s="44"/>
      <c r="F28" s="45" t="s">
        <v>92</v>
      </c>
      <c r="G28" s="44"/>
      <c r="H28" s="44"/>
      <c r="I28" s="44"/>
      <c r="J28" s="44"/>
      <c r="K28" s="44"/>
      <c r="L28" s="316">
        <v>0.21</v>
      </c>
      <c r="M28" s="317"/>
      <c r="N28" s="317"/>
      <c r="O28" s="317"/>
      <c r="P28" s="44"/>
      <c r="Q28" s="44"/>
      <c r="R28" s="44"/>
      <c r="S28" s="44"/>
      <c r="T28" s="44"/>
      <c r="U28" s="44"/>
      <c r="V28" s="44"/>
      <c r="W28" s="318">
        <f>ROUND(BB51,2)</f>
        <v>0</v>
      </c>
      <c r="X28" s="317"/>
      <c r="Y28" s="317"/>
      <c r="Z28" s="317"/>
      <c r="AA28" s="317"/>
      <c r="AB28" s="317"/>
      <c r="AC28" s="317"/>
      <c r="AD28" s="317"/>
      <c r="AE28" s="317"/>
      <c r="AF28" s="44"/>
      <c r="AG28" s="44"/>
      <c r="AH28" s="44"/>
      <c r="AI28" s="44"/>
      <c r="AJ28" s="44"/>
      <c r="AK28" s="318">
        <v>0</v>
      </c>
      <c r="AL28" s="317"/>
      <c r="AM28" s="317"/>
      <c r="AN28" s="317"/>
      <c r="AO28" s="317"/>
      <c r="AP28" s="44"/>
      <c r="AQ28" s="46"/>
    </row>
    <row r="29" spans="2:71" s="2" customFormat="1" ht="14.45" hidden="1" customHeight="1">
      <c r="B29" s="43"/>
      <c r="C29" s="44"/>
      <c r="D29" s="44"/>
      <c r="E29" s="44"/>
      <c r="F29" s="45" t="s">
        <v>93</v>
      </c>
      <c r="G29" s="44"/>
      <c r="H29" s="44"/>
      <c r="I29" s="44"/>
      <c r="J29" s="44"/>
      <c r="K29" s="44"/>
      <c r="L29" s="316">
        <v>0.15</v>
      </c>
      <c r="M29" s="317"/>
      <c r="N29" s="317"/>
      <c r="O29" s="317"/>
      <c r="P29" s="44"/>
      <c r="Q29" s="44"/>
      <c r="R29" s="44"/>
      <c r="S29" s="44"/>
      <c r="T29" s="44"/>
      <c r="U29" s="44"/>
      <c r="V29" s="44"/>
      <c r="W29" s="318">
        <f>ROUND(BC51,2)</f>
        <v>0</v>
      </c>
      <c r="X29" s="317"/>
      <c r="Y29" s="317"/>
      <c r="Z29" s="317"/>
      <c r="AA29" s="317"/>
      <c r="AB29" s="317"/>
      <c r="AC29" s="317"/>
      <c r="AD29" s="317"/>
      <c r="AE29" s="317"/>
      <c r="AF29" s="44"/>
      <c r="AG29" s="44"/>
      <c r="AH29" s="44"/>
      <c r="AI29" s="44"/>
      <c r="AJ29" s="44"/>
      <c r="AK29" s="318">
        <v>0</v>
      </c>
      <c r="AL29" s="317"/>
      <c r="AM29" s="317"/>
      <c r="AN29" s="317"/>
      <c r="AO29" s="317"/>
      <c r="AP29" s="44"/>
      <c r="AQ29" s="46"/>
    </row>
    <row r="30" spans="2:71" s="2" customFormat="1" ht="14.45" hidden="1" customHeight="1">
      <c r="B30" s="43"/>
      <c r="C30" s="44"/>
      <c r="D30" s="44"/>
      <c r="E30" s="44"/>
      <c r="F30" s="45" t="s">
        <v>94</v>
      </c>
      <c r="G30" s="44"/>
      <c r="H30" s="44"/>
      <c r="I30" s="44"/>
      <c r="J30" s="44"/>
      <c r="K30" s="44"/>
      <c r="L30" s="316">
        <v>0</v>
      </c>
      <c r="M30" s="317"/>
      <c r="N30" s="317"/>
      <c r="O30" s="317"/>
      <c r="P30" s="44"/>
      <c r="Q30" s="44"/>
      <c r="R30" s="44"/>
      <c r="S30" s="44"/>
      <c r="T30" s="44"/>
      <c r="U30" s="44"/>
      <c r="V30" s="44"/>
      <c r="W30" s="318">
        <f>ROUND(BD51,2)</f>
        <v>0</v>
      </c>
      <c r="X30" s="317"/>
      <c r="Y30" s="317"/>
      <c r="Z30" s="317"/>
      <c r="AA30" s="317"/>
      <c r="AB30" s="317"/>
      <c r="AC30" s="317"/>
      <c r="AD30" s="317"/>
      <c r="AE30" s="317"/>
      <c r="AF30" s="44"/>
      <c r="AG30" s="44"/>
      <c r="AH30" s="44"/>
      <c r="AI30" s="44"/>
      <c r="AJ30" s="44"/>
      <c r="AK30" s="318">
        <v>0</v>
      </c>
      <c r="AL30" s="317"/>
      <c r="AM30" s="317"/>
      <c r="AN30" s="317"/>
      <c r="AO30" s="317"/>
      <c r="AP30" s="44"/>
      <c r="AQ30" s="46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71" s="1" customFormat="1" ht="25.9" customHeight="1">
      <c r="B32" s="37"/>
      <c r="C32" s="47"/>
      <c r="D32" s="48" t="s">
        <v>95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96</v>
      </c>
      <c r="U32" s="49"/>
      <c r="V32" s="49"/>
      <c r="W32" s="49"/>
      <c r="X32" s="319" t="s">
        <v>97</v>
      </c>
      <c r="Y32" s="320"/>
      <c r="Z32" s="320"/>
      <c r="AA32" s="320"/>
      <c r="AB32" s="320"/>
      <c r="AC32" s="49"/>
      <c r="AD32" s="49"/>
      <c r="AE32" s="49"/>
      <c r="AF32" s="49"/>
      <c r="AG32" s="49"/>
      <c r="AH32" s="49"/>
      <c r="AI32" s="49"/>
      <c r="AJ32" s="49"/>
      <c r="AK32" s="321">
        <f>SUM(AK23:AK30)</f>
        <v>174268</v>
      </c>
      <c r="AL32" s="320"/>
      <c r="AM32" s="320"/>
      <c r="AN32" s="320"/>
      <c r="AO32" s="322"/>
      <c r="AP32" s="47"/>
      <c r="AQ32" s="51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50000000000003" customHeight="1">
      <c r="B39" s="37"/>
      <c r="C39" s="58" t="s">
        <v>98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5" customHeight="1">
      <c r="B41" s="60"/>
      <c r="C41" s="61" t="s">
        <v>67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801-2017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50000000000003" customHeight="1">
      <c r="B42" s="64"/>
      <c r="C42" s="65" t="s">
        <v>69</v>
      </c>
      <c r="D42" s="66"/>
      <c r="E42" s="66"/>
      <c r="F42" s="66"/>
      <c r="G42" s="66"/>
      <c r="H42" s="66"/>
      <c r="I42" s="66"/>
      <c r="J42" s="66"/>
      <c r="K42" s="66"/>
      <c r="L42" s="339" t="str">
        <f>K6</f>
        <v>Sadové úpravy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66"/>
      <c r="AQ42" s="66"/>
      <c r="AR42" s="67"/>
    </row>
    <row r="43" spans="2:56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5">
      <c r="B44" s="37"/>
      <c r="C44" s="61" t="s">
        <v>74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76</v>
      </c>
      <c r="AJ44" s="59"/>
      <c r="AK44" s="59"/>
      <c r="AL44" s="59"/>
      <c r="AM44" s="341" t="str">
        <f>IF(AN8= "","",AN8)</f>
        <v>26.4.2016</v>
      </c>
      <c r="AN44" s="341"/>
      <c r="AO44" s="59"/>
      <c r="AP44" s="59"/>
      <c r="AQ44" s="59"/>
      <c r="AR44" s="57"/>
    </row>
    <row r="45" spans="2:56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5">
      <c r="B46" s="37"/>
      <c r="C46" s="61" t="s">
        <v>78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82</v>
      </c>
      <c r="AJ46" s="59"/>
      <c r="AK46" s="59"/>
      <c r="AL46" s="59"/>
      <c r="AM46" s="342" t="str">
        <f>IF(E17="","",E17)</f>
        <v xml:space="preserve"> </v>
      </c>
      <c r="AN46" s="342"/>
      <c r="AO46" s="342"/>
      <c r="AP46" s="342"/>
      <c r="AQ46" s="59"/>
      <c r="AR46" s="57"/>
      <c r="AS46" s="323" t="s">
        <v>99</v>
      </c>
      <c r="AT46" s="324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5">
      <c r="B47" s="37"/>
      <c r="C47" s="61" t="s">
        <v>81</v>
      </c>
      <c r="D47" s="59"/>
      <c r="E47" s="59"/>
      <c r="F47" s="59"/>
      <c r="G47" s="59"/>
      <c r="H47" s="59"/>
      <c r="I47" s="59"/>
      <c r="J47" s="59"/>
      <c r="K47" s="59"/>
      <c r="L47" s="62" t="str">
        <f>IF(E14="","",E14)</f>
        <v xml:space="preserve"> 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25"/>
      <c r="AT47" s="326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27"/>
      <c r="AT48" s="328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1" s="1" customFormat="1" ht="29.25" customHeight="1">
      <c r="B49" s="37"/>
      <c r="C49" s="329" t="s">
        <v>100</v>
      </c>
      <c r="D49" s="330"/>
      <c r="E49" s="330"/>
      <c r="F49" s="330"/>
      <c r="G49" s="330"/>
      <c r="H49" s="49"/>
      <c r="I49" s="331" t="s">
        <v>101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102</v>
      </c>
      <c r="AH49" s="330"/>
      <c r="AI49" s="330"/>
      <c r="AJ49" s="330"/>
      <c r="AK49" s="330"/>
      <c r="AL49" s="330"/>
      <c r="AM49" s="330"/>
      <c r="AN49" s="331" t="s">
        <v>103</v>
      </c>
      <c r="AO49" s="330"/>
      <c r="AP49" s="330"/>
      <c r="AQ49" s="75" t="s">
        <v>104</v>
      </c>
      <c r="AR49" s="57"/>
      <c r="AS49" s="76" t="s">
        <v>105</v>
      </c>
      <c r="AT49" s="77" t="s">
        <v>106</v>
      </c>
      <c r="AU49" s="77" t="s">
        <v>107</v>
      </c>
      <c r="AV49" s="77" t="s">
        <v>108</v>
      </c>
      <c r="AW49" s="77" t="s">
        <v>109</v>
      </c>
      <c r="AX49" s="77" t="s">
        <v>110</v>
      </c>
      <c r="AY49" s="77" t="s">
        <v>111</v>
      </c>
      <c r="AZ49" s="77" t="s">
        <v>112</v>
      </c>
      <c r="BA49" s="77" t="s">
        <v>113</v>
      </c>
      <c r="BB49" s="77" t="s">
        <v>114</v>
      </c>
      <c r="BC49" s="77" t="s">
        <v>115</v>
      </c>
      <c r="BD49" s="78" t="s">
        <v>116</v>
      </c>
    </row>
    <row r="50" spans="1:91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1:91" s="4" customFormat="1" ht="32.450000000000003" customHeight="1">
      <c r="B51" s="64"/>
      <c r="C51" s="82" t="s">
        <v>117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36">
        <f>ROUND(SUM(AG52:AG55),2)</f>
        <v>144023.14000000001</v>
      </c>
      <c r="AH51" s="336"/>
      <c r="AI51" s="336"/>
      <c r="AJ51" s="336"/>
      <c r="AK51" s="336"/>
      <c r="AL51" s="336"/>
      <c r="AM51" s="336"/>
      <c r="AN51" s="337">
        <f>SUM(AG51,AT51)</f>
        <v>174268</v>
      </c>
      <c r="AO51" s="337"/>
      <c r="AP51" s="337"/>
      <c r="AQ51" s="84" t="s">
        <v>72</v>
      </c>
      <c r="AR51" s="67"/>
      <c r="AS51" s="85">
        <f>ROUND(SUM(AS52:AS55),2)</f>
        <v>0</v>
      </c>
      <c r="AT51" s="86">
        <f>ROUND(SUM(AV51:AW51),2)</f>
        <v>30244.86</v>
      </c>
      <c r="AU51" s="87">
        <f>ROUND(SUM(AU52:AU55),5)</f>
        <v>482.78579999999999</v>
      </c>
      <c r="AV51" s="86">
        <f>ROUND(AZ51*L26,2)</f>
        <v>30244.86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ROUND(SUM(AZ52:AZ55),2)</f>
        <v>144023.14000000001</v>
      </c>
      <c r="BA51" s="86">
        <f>ROUND(SUM(BA52:BA55),2)</f>
        <v>0</v>
      </c>
      <c r="BB51" s="86">
        <f>ROUND(SUM(BB52:BB55),2)</f>
        <v>0</v>
      </c>
      <c r="BC51" s="86">
        <f>ROUND(SUM(BC52:BC55),2)</f>
        <v>0</v>
      </c>
      <c r="BD51" s="88">
        <f>ROUND(SUM(BD52:BD55),2)</f>
        <v>0</v>
      </c>
      <c r="BS51" s="89" t="s">
        <v>118</v>
      </c>
      <c r="BT51" s="89" t="s">
        <v>119</v>
      </c>
      <c r="BU51" s="90" t="s">
        <v>120</v>
      </c>
      <c r="BV51" s="89" t="s">
        <v>121</v>
      </c>
      <c r="BW51" s="89" t="s">
        <v>60</v>
      </c>
      <c r="BX51" s="89" t="s">
        <v>122</v>
      </c>
      <c r="CL51" s="89" t="s">
        <v>72</v>
      </c>
    </row>
    <row r="52" spans="1:91" s="5" customFormat="1" ht="37.5" customHeight="1">
      <c r="A52" s="91" t="s">
        <v>123</v>
      </c>
      <c r="B52" s="92"/>
      <c r="C52" s="93"/>
      <c r="D52" s="333" t="s">
        <v>124</v>
      </c>
      <c r="E52" s="333"/>
      <c r="F52" s="333"/>
      <c r="G52" s="333"/>
      <c r="H52" s="333"/>
      <c r="I52" s="94"/>
      <c r="J52" s="333" t="s">
        <v>125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4">
        <f ca="1">'SO 801.1 -  Založení trav...'!J27</f>
        <v>85861.2</v>
      </c>
      <c r="AH52" s="335"/>
      <c r="AI52" s="335"/>
      <c r="AJ52" s="335"/>
      <c r="AK52" s="335"/>
      <c r="AL52" s="335"/>
      <c r="AM52" s="335"/>
      <c r="AN52" s="334">
        <f>SUM(AG52,AT52)</f>
        <v>103892.04999999999</v>
      </c>
      <c r="AO52" s="335"/>
      <c r="AP52" s="335"/>
      <c r="AQ52" s="95" t="s">
        <v>126</v>
      </c>
      <c r="AR52" s="96"/>
      <c r="AS52" s="97">
        <v>0</v>
      </c>
      <c r="AT52" s="98">
        <f>ROUND(SUM(AV52:AW52),2)</f>
        <v>18030.849999999999</v>
      </c>
      <c r="AU52" s="99">
        <f ca="1">'SO 801.1 -  Založení trav...'!P79</f>
        <v>342.59153999999995</v>
      </c>
      <c r="AV52" s="98">
        <f ca="1">'SO 801.1 -  Založení trav...'!J30</f>
        <v>18030.849999999999</v>
      </c>
      <c r="AW52" s="98">
        <f ca="1">'SO 801.1 -  Založení trav...'!J31</f>
        <v>0</v>
      </c>
      <c r="AX52" s="98">
        <f ca="1">'SO 801.1 -  Založení trav...'!J32</f>
        <v>0</v>
      </c>
      <c r="AY52" s="98">
        <f ca="1">'SO 801.1 -  Založení trav...'!J33</f>
        <v>0</v>
      </c>
      <c r="AZ52" s="98">
        <f ca="1">'SO 801.1 -  Založení trav...'!F30</f>
        <v>85861.2</v>
      </c>
      <c r="BA52" s="98">
        <f ca="1">'SO 801.1 -  Založení trav...'!F31</f>
        <v>0</v>
      </c>
      <c r="BB52" s="98">
        <f ca="1">'SO 801.1 -  Založení trav...'!F32</f>
        <v>0</v>
      </c>
      <c r="BC52" s="98">
        <f ca="1">'SO 801.1 -  Založení trav...'!F33</f>
        <v>0</v>
      </c>
      <c r="BD52" s="100">
        <f ca="1">'SO 801.1 -  Založení trav...'!F34</f>
        <v>0</v>
      </c>
      <c r="BT52" s="101" t="s">
        <v>127</v>
      </c>
      <c r="BV52" s="101" t="s">
        <v>121</v>
      </c>
      <c r="BW52" s="101" t="s">
        <v>128</v>
      </c>
      <c r="BX52" s="101" t="s">
        <v>60</v>
      </c>
      <c r="CL52" s="101" t="s">
        <v>72</v>
      </c>
      <c r="CM52" s="101" t="s">
        <v>129</v>
      </c>
    </row>
    <row r="53" spans="1:91" s="5" customFormat="1" ht="37.5" customHeight="1">
      <c r="A53" s="91" t="s">
        <v>123</v>
      </c>
      <c r="B53" s="92"/>
      <c r="C53" s="93"/>
      <c r="D53" s="333" t="s">
        <v>130</v>
      </c>
      <c r="E53" s="333"/>
      <c r="F53" s="333"/>
      <c r="G53" s="333"/>
      <c r="H53" s="333"/>
      <c r="I53" s="94"/>
      <c r="J53" s="333" t="s">
        <v>131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4">
        <f ca="1">'SO 801.2 - Náhradní výsad...'!J27</f>
        <v>5670.3</v>
      </c>
      <c r="AH53" s="335"/>
      <c r="AI53" s="335"/>
      <c r="AJ53" s="335"/>
      <c r="AK53" s="335"/>
      <c r="AL53" s="335"/>
      <c r="AM53" s="335"/>
      <c r="AN53" s="334">
        <f>SUM(AG53,AT53)</f>
        <v>6861.06</v>
      </c>
      <c r="AO53" s="335"/>
      <c r="AP53" s="335"/>
      <c r="AQ53" s="95" t="s">
        <v>132</v>
      </c>
      <c r="AR53" s="96"/>
      <c r="AS53" s="97">
        <v>0</v>
      </c>
      <c r="AT53" s="98">
        <f>ROUND(SUM(AV53:AW53),2)</f>
        <v>1190.76</v>
      </c>
      <c r="AU53" s="99">
        <f ca="1">'SO 801.2 - Náhradní výsad...'!P80</f>
        <v>22.605232000000001</v>
      </c>
      <c r="AV53" s="98">
        <f ca="1">'SO 801.2 - Náhradní výsad...'!J30</f>
        <v>1190.76</v>
      </c>
      <c r="AW53" s="98">
        <f ca="1">'SO 801.2 - Náhradní výsad...'!J31</f>
        <v>0</v>
      </c>
      <c r="AX53" s="98">
        <f ca="1">'SO 801.2 - Náhradní výsad...'!J32</f>
        <v>0</v>
      </c>
      <c r="AY53" s="98">
        <f ca="1">'SO 801.2 - Náhradní výsad...'!J33</f>
        <v>0</v>
      </c>
      <c r="AZ53" s="98">
        <f ca="1">'SO 801.2 - Náhradní výsad...'!F30</f>
        <v>5670.3</v>
      </c>
      <c r="BA53" s="98">
        <f ca="1">'SO 801.2 - Náhradní výsad...'!F31</f>
        <v>0</v>
      </c>
      <c r="BB53" s="98">
        <f ca="1">'SO 801.2 - Náhradní výsad...'!F32</f>
        <v>0</v>
      </c>
      <c r="BC53" s="98">
        <f ca="1">'SO 801.2 - Náhradní výsad...'!F33</f>
        <v>0</v>
      </c>
      <c r="BD53" s="100">
        <f ca="1">'SO 801.2 - Náhradní výsad...'!F34</f>
        <v>0</v>
      </c>
      <c r="BT53" s="101" t="s">
        <v>127</v>
      </c>
      <c r="BV53" s="101" t="s">
        <v>121</v>
      </c>
      <c r="BW53" s="101" t="s">
        <v>133</v>
      </c>
      <c r="BX53" s="101" t="s">
        <v>60</v>
      </c>
      <c r="CL53" s="101" t="s">
        <v>72</v>
      </c>
      <c r="CM53" s="101" t="s">
        <v>129</v>
      </c>
    </row>
    <row r="54" spans="1:91" s="5" customFormat="1" ht="37.5" customHeight="1">
      <c r="A54" s="91" t="s">
        <v>123</v>
      </c>
      <c r="B54" s="92"/>
      <c r="C54" s="93"/>
      <c r="D54" s="333" t="s">
        <v>134</v>
      </c>
      <c r="E54" s="333"/>
      <c r="F54" s="333"/>
      <c r="G54" s="333"/>
      <c r="H54" s="333"/>
      <c r="I54" s="94"/>
      <c r="J54" s="333" t="s">
        <v>135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4">
        <f ca="1">'SO 801.3 - Náhradní výsad...'!J27</f>
        <v>51360.92</v>
      </c>
      <c r="AH54" s="335"/>
      <c r="AI54" s="335"/>
      <c r="AJ54" s="335"/>
      <c r="AK54" s="335"/>
      <c r="AL54" s="335"/>
      <c r="AM54" s="335"/>
      <c r="AN54" s="334">
        <f>SUM(AG54,AT54)</f>
        <v>62146.71</v>
      </c>
      <c r="AO54" s="335"/>
      <c r="AP54" s="335"/>
      <c r="AQ54" s="95" t="s">
        <v>126</v>
      </c>
      <c r="AR54" s="96"/>
      <c r="AS54" s="97">
        <v>0</v>
      </c>
      <c r="AT54" s="98">
        <f>ROUND(SUM(AV54:AW54),2)</f>
        <v>10785.79</v>
      </c>
      <c r="AU54" s="99">
        <f ca="1">'SO 801.3 - Náhradní výsad...'!P80</f>
        <v>114.540741</v>
      </c>
      <c r="AV54" s="98">
        <f ca="1">'SO 801.3 - Náhradní výsad...'!J30</f>
        <v>10785.79</v>
      </c>
      <c r="AW54" s="98">
        <f ca="1">'SO 801.3 - Náhradní výsad...'!J31</f>
        <v>0</v>
      </c>
      <c r="AX54" s="98">
        <f ca="1">'SO 801.3 - Náhradní výsad...'!J32</f>
        <v>0</v>
      </c>
      <c r="AY54" s="98">
        <f ca="1">'SO 801.3 - Náhradní výsad...'!J33</f>
        <v>0</v>
      </c>
      <c r="AZ54" s="98">
        <f ca="1">'SO 801.3 - Náhradní výsad...'!F30</f>
        <v>51360.92</v>
      </c>
      <c r="BA54" s="98">
        <f ca="1">'SO 801.3 - Náhradní výsad...'!F31</f>
        <v>0</v>
      </c>
      <c r="BB54" s="98">
        <f ca="1">'SO 801.3 - Náhradní výsad...'!F32</f>
        <v>0</v>
      </c>
      <c r="BC54" s="98">
        <f ca="1">'SO 801.3 - Náhradní výsad...'!F33</f>
        <v>0</v>
      </c>
      <c r="BD54" s="100">
        <f ca="1">'SO 801.3 - Náhradní výsad...'!F34</f>
        <v>0</v>
      </c>
      <c r="BT54" s="101" t="s">
        <v>127</v>
      </c>
      <c r="BV54" s="101" t="s">
        <v>121</v>
      </c>
      <c r="BW54" s="101" t="s">
        <v>136</v>
      </c>
      <c r="BX54" s="101" t="s">
        <v>60</v>
      </c>
      <c r="CL54" s="101" t="s">
        <v>72</v>
      </c>
      <c r="CM54" s="101" t="s">
        <v>129</v>
      </c>
    </row>
    <row r="55" spans="1:91" s="5" customFormat="1" ht="37.5" customHeight="1">
      <c r="A55" s="91" t="s">
        <v>123</v>
      </c>
      <c r="B55" s="92"/>
      <c r="C55" s="93"/>
      <c r="D55" s="333" t="s">
        <v>137</v>
      </c>
      <c r="E55" s="333"/>
      <c r="F55" s="333"/>
      <c r="G55" s="333"/>
      <c r="H55" s="333"/>
      <c r="I55" s="94"/>
      <c r="J55" s="333" t="s">
        <v>138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4">
        <f ca="1">'SO 801.4 - Náhradní výsad...'!J27</f>
        <v>1130.72</v>
      </c>
      <c r="AH55" s="335"/>
      <c r="AI55" s="335"/>
      <c r="AJ55" s="335"/>
      <c r="AK55" s="335"/>
      <c r="AL55" s="335"/>
      <c r="AM55" s="335"/>
      <c r="AN55" s="334">
        <f>SUM(AG55,AT55)</f>
        <v>1368.17</v>
      </c>
      <c r="AO55" s="335"/>
      <c r="AP55" s="335"/>
      <c r="AQ55" s="95" t="s">
        <v>126</v>
      </c>
      <c r="AR55" s="96"/>
      <c r="AS55" s="102">
        <v>0</v>
      </c>
      <c r="AT55" s="103">
        <f>ROUND(SUM(AV55:AW55),2)</f>
        <v>237.45</v>
      </c>
      <c r="AU55" s="104">
        <f ca="1">'SO 801.4 - Náhradní výsad...'!P80</f>
        <v>3.0482890000000005</v>
      </c>
      <c r="AV55" s="103">
        <f ca="1">'SO 801.4 - Náhradní výsad...'!J30</f>
        <v>237.45</v>
      </c>
      <c r="AW55" s="103">
        <f ca="1">'SO 801.4 - Náhradní výsad...'!J31</f>
        <v>0</v>
      </c>
      <c r="AX55" s="103">
        <f ca="1">'SO 801.4 - Náhradní výsad...'!J32</f>
        <v>0</v>
      </c>
      <c r="AY55" s="103">
        <f ca="1">'SO 801.4 - Náhradní výsad...'!J33</f>
        <v>0</v>
      </c>
      <c r="AZ55" s="103">
        <f ca="1">'SO 801.4 - Náhradní výsad...'!F30</f>
        <v>1130.72</v>
      </c>
      <c r="BA55" s="103">
        <f ca="1">'SO 801.4 - Náhradní výsad...'!F31</f>
        <v>0</v>
      </c>
      <c r="BB55" s="103">
        <f ca="1">'SO 801.4 - Náhradní výsad...'!F32</f>
        <v>0</v>
      </c>
      <c r="BC55" s="103">
        <f ca="1">'SO 801.4 - Náhradní výsad...'!F33</f>
        <v>0</v>
      </c>
      <c r="BD55" s="105">
        <f ca="1">'SO 801.4 - Náhradní výsad...'!F34</f>
        <v>0</v>
      </c>
      <c r="BT55" s="101" t="s">
        <v>127</v>
      </c>
      <c r="BV55" s="101" t="s">
        <v>121</v>
      </c>
      <c r="BW55" s="101" t="s">
        <v>139</v>
      </c>
      <c r="BX55" s="101" t="s">
        <v>60</v>
      </c>
      <c r="CL55" s="101" t="s">
        <v>72</v>
      </c>
      <c r="CM55" s="101" t="s">
        <v>129</v>
      </c>
    </row>
    <row r="56" spans="1:91" s="1" customFormat="1" ht="30" customHeight="1">
      <c r="B56" s="3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7"/>
    </row>
    <row r="57" spans="1:91" s="1" customFormat="1" ht="6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7"/>
    </row>
  </sheetData>
  <sheetProtection password="CC35" sheet="1" objects="1" scenarios="1" formatCells="0" formatColumns="0" formatRows="0" sort="0" autoFilter="0"/>
  <mergeCells count="51"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D54:H54"/>
    <mergeCell ref="J54:AF54"/>
    <mergeCell ref="C49:G49"/>
    <mergeCell ref="I49:AF49"/>
    <mergeCell ref="AG49:AM49"/>
    <mergeCell ref="AN49:AP49"/>
    <mergeCell ref="D52:H52"/>
    <mergeCell ref="J52:AF52"/>
    <mergeCell ref="L30:O30"/>
    <mergeCell ref="W30:AE30"/>
    <mergeCell ref="AK30:AO30"/>
    <mergeCell ref="X32:AB32"/>
    <mergeCell ref="AK32:AO32"/>
    <mergeCell ref="AS46:AT48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L25:O25"/>
    <mergeCell ref="W25:AE25"/>
    <mergeCell ref="AK25:AO25"/>
    <mergeCell ref="K5:AO5"/>
    <mergeCell ref="K6:AO6"/>
    <mergeCell ref="E20:AN20"/>
    <mergeCell ref="AK23:AO23"/>
  </mergeCells>
  <phoneticPr fontId="50" type="noConversion"/>
  <hyperlinks>
    <hyperlink ref="K1:S1" location="C2" display="1) Rekapitulace stavby"/>
    <hyperlink ref="W1:AI1" location="C51" display="2) Rekapitulace objektů stavby a soupisů prací"/>
    <hyperlink ref="A52" location="'SO 801.1 -  Založení trav...'!C2" display="/"/>
    <hyperlink ref="A53" location="'SO 801.2 - Náhradní výsad...'!C2" display="/"/>
    <hyperlink ref="A54" location="'SO 801.3 - Náhradní výsad...'!C2" display="/"/>
    <hyperlink ref="A55" location="'SO 801.4 - Náhradní výsad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06"/>
      <c r="B1" s="16"/>
      <c r="C1" s="16"/>
      <c r="D1" s="17" t="s">
        <v>54</v>
      </c>
      <c r="E1" s="16"/>
      <c r="F1" s="107" t="s">
        <v>140</v>
      </c>
      <c r="G1" s="346" t="s">
        <v>141</v>
      </c>
      <c r="H1" s="346"/>
      <c r="I1" s="16"/>
      <c r="J1" s="107" t="s">
        <v>142</v>
      </c>
      <c r="K1" s="17" t="s">
        <v>143</v>
      </c>
      <c r="L1" s="107" t="s">
        <v>144</v>
      </c>
      <c r="M1" s="107"/>
      <c r="N1" s="107"/>
      <c r="O1" s="107"/>
      <c r="P1" s="107"/>
      <c r="Q1" s="107"/>
      <c r="R1" s="107"/>
      <c r="S1" s="107"/>
      <c r="T1" s="107"/>
      <c r="U1" s="108"/>
      <c r="V1" s="108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3" t="s">
        <v>128</v>
      </c>
      <c r="AZ2" s="109" t="s">
        <v>145</v>
      </c>
      <c r="BA2" s="109" t="s">
        <v>72</v>
      </c>
      <c r="BB2" s="109" t="s">
        <v>146</v>
      </c>
      <c r="BC2" s="109" t="s">
        <v>147</v>
      </c>
      <c r="BD2" s="109" t="s">
        <v>129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129</v>
      </c>
    </row>
    <row r="4" spans="1:70" ht="36.950000000000003" customHeight="1">
      <c r="B4" s="27"/>
      <c r="C4" s="28"/>
      <c r="D4" s="29" t="s">
        <v>148</v>
      </c>
      <c r="E4" s="28"/>
      <c r="F4" s="28"/>
      <c r="G4" s="28"/>
      <c r="H4" s="28"/>
      <c r="I4" s="28"/>
      <c r="J4" s="28"/>
      <c r="K4" s="30"/>
      <c r="M4" s="31" t="s">
        <v>65</v>
      </c>
      <c r="AT4" s="23" t="s">
        <v>59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 ht="15">
      <c r="B6" s="27"/>
      <c r="C6" s="28"/>
      <c r="D6" s="35" t="s">
        <v>69</v>
      </c>
      <c r="E6" s="28"/>
      <c r="F6" s="28"/>
      <c r="G6" s="28"/>
      <c r="H6" s="28"/>
      <c r="I6" s="28"/>
      <c r="J6" s="28"/>
      <c r="K6" s="30"/>
    </row>
    <row r="7" spans="1:70" ht="22.5" customHeight="1">
      <c r="B7" s="27"/>
      <c r="C7" s="28"/>
      <c r="D7" s="28"/>
      <c r="E7" s="347" t="str">
        <f ca="1">'Rekapitulace stavby'!K6</f>
        <v>Sadové úpravy</v>
      </c>
      <c r="F7" s="348"/>
      <c r="G7" s="348"/>
      <c r="H7" s="348"/>
      <c r="I7" s="28"/>
      <c r="J7" s="28"/>
      <c r="K7" s="30"/>
    </row>
    <row r="8" spans="1:70" s="1" customFormat="1" ht="15">
      <c r="B8" s="37"/>
      <c r="C8" s="38"/>
      <c r="D8" s="35" t="s">
        <v>149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349" t="s">
        <v>150</v>
      </c>
      <c r="F9" s="350"/>
      <c r="G9" s="350"/>
      <c r="H9" s="350"/>
      <c r="I9" s="38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71</v>
      </c>
      <c r="E11" s="38"/>
      <c r="F11" s="33" t="s">
        <v>72</v>
      </c>
      <c r="G11" s="38"/>
      <c r="H11" s="38"/>
      <c r="I11" s="35" t="s">
        <v>73</v>
      </c>
      <c r="J11" s="33" t="s">
        <v>72</v>
      </c>
      <c r="K11" s="41"/>
    </row>
    <row r="12" spans="1:70" s="1" customFormat="1" ht="14.45" customHeight="1">
      <c r="B12" s="37"/>
      <c r="C12" s="38"/>
      <c r="D12" s="35" t="s">
        <v>74</v>
      </c>
      <c r="E12" s="38"/>
      <c r="F12" s="33" t="s">
        <v>75</v>
      </c>
      <c r="G12" s="38"/>
      <c r="H12" s="38"/>
      <c r="I12" s="35" t="s">
        <v>76</v>
      </c>
      <c r="J12" s="110" t="str">
        <f ca="1">'Rekapitulace stavby'!AN8</f>
        <v>26.4.2016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78</v>
      </c>
      <c r="E14" s="38"/>
      <c r="F14" s="38"/>
      <c r="G14" s="38"/>
      <c r="H14" s="38"/>
      <c r="I14" s="35" t="s">
        <v>79</v>
      </c>
      <c r="J14" s="33" t="str">
        <f ca="1">IF('Rekapitulace stavby'!AN10="","",'Rekapitulace stavby'!AN10)</f>
        <v/>
      </c>
      <c r="K14" s="41"/>
    </row>
    <row r="15" spans="1:70" s="1" customFormat="1" ht="18" customHeight="1">
      <c r="B15" s="37"/>
      <c r="C15" s="38"/>
      <c r="D15" s="38"/>
      <c r="E15" s="33" t="str">
        <f ca="1">IF('Rekapitulace stavby'!E11="","",'Rekapitulace stavby'!E11)</f>
        <v xml:space="preserve"> </v>
      </c>
      <c r="F15" s="38"/>
      <c r="G15" s="38"/>
      <c r="H15" s="38"/>
      <c r="I15" s="35" t="s">
        <v>80</v>
      </c>
      <c r="J15" s="33" t="str">
        <f ca="1">IF('Rekapitulace stavby'!AN11="","",'Rekapitulace stavby'!AN11)</f>
        <v/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81</v>
      </c>
      <c r="E17" s="38"/>
      <c r="F17" s="38"/>
      <c r="G17" s="38"/>
      <c r="H17" s="38"/>
      <c r="I17" s="35" t="s">
        <v>79</v>
      </c>
      <c r="J17" s="33" t="str">
        <f ca="1"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 ca="1"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80</v>
      </c>
      <c r="J18" s="33" t="str">
        <f ca="1"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82</v>
      </c>
      <c r="E20" s="38"/>
      <c r="F20" s="38"/>
      <c r="G20" s="38"/>
      <c r="H20" s="38"/>
      <c r="I20" s="35" t="s">
        <v>79</v>
      </c>
      <c r="J20" s="33" t="str">
        <f ca="1"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3" t="str">
        <f ca="1">IF('Rekapitulace stavby'!E17="","",'Rekapitulace stavby'!E17)</f>
        <v xml:space="preserve"> </v>
      </c>
      <c r="F21" s="38"/>
      <c r="G21" s="38"/>
      <c r="H21" s="38"/>
      <c r="I21" s="35" t="s">
        <v>80</v>
      </c>
      <c r="J21" s="33" t="str">
        <f ca="1"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84</v>
      </c>
      <c r="E23" s="38"/>
      <c r="F23" s="38"/>
      <c r="G23" s="38"/>
      <c r="H23" s="38"/>
      <c r="I23" s="38"/>
      <c r="J23" s="38"/>
      <c r="K23" s="41"/>
    </row>
    <row r="24" spans="2:11" s="6" customFormat="1" ht="22.5" customHeight="1">
      <c r="B24" s="111"/>
      <c r="C24" s="112"/>
      <c r="D24" s="112"/>
      <c r="E24" s="313" t="s">
        <v>72</v>
      </c>
      <c r="F24" s="313"/>
      <c r="G24" s="313"/>
      <c r="H24" s="313"/>
      <c r="I24" s="112"/>
      <c r="J24" s="112"/>
      <c r="K24" s="113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80"/>
      <c r="E26" s="80"/>
      <c r="F26" s="80"/>
      <c r="G26" s="80"/>
      <c r="H26" s="80"/>
      <c r="I26" s="80"/>
      <c r="J26" s="80"/>
      <c r="K26" s="114"/>
    </row>
    <row r="27" spans="2:11" s="1" customFormat="1" ht="25.35" customHeight="1">
      <c r="B27" s="37"/>
      <c r="C27" s="38"/>
      <c r="D27" s="115" t="s">
        <v>85</v>
      </c>
      <c r="E27" s="38"/>
      <c r="F27" s="38"/>
      <c r="G27" s="38"/>
      <c r="H27" s="38"/>
      <c r="I27" s="38"/>
      <c r="J27" s="116">
        <f>ROUND(J79,2)</f>
        <v>85861.2</v>
      </c>
      <c r="K27" s="41"/>
    </row>
    <row r="28" spans="2:11" s="1" customFormat="1" ht="6.95" customHeight="1">
      <c r="B28" s="37"/>
      <c r="C28" s="38"/>
      <c r="D28" s="80"/>
      <c r="E28" s="80"/>
      <c r="F28" s="80"/>
      <c r="G28" s="80"/>
      <c r="H28" s="80"/>
      <c r="I28" s="80"/>
      <c r="J28" s="80"/>
      <c r="K28" s="114"/>
    </row>
    <row r="29" spans="2:11" s="1" customFormat="1" ht="14.45" customHeight="1">
      <c r="B29" s="37"/>
      <c r="C29" s="38"/>
      <c r="D29" s="38"/>
      <c r="E29" s="38"/>
      <c r="F29" s="42" t="s">
        <v>87</v>
      </c>
      <c r="G29" s="38"/>
      <c r="H29" s="38"/>
      <c r="I29" s="42" t="s">
        <v>86</v>
      </c>
      <c r="J29" s="42" t="s">
        <v>88</v>
      </c>
      <c r="K29" s="41"/>
    </row>
    <row r="30" spans="2:11" s="1" customFormat="1" ht="14.45" customHeight="1">
      <c r="B30" s="37"/>
      <c r="C30" s="38"/>
      <c r="D30" s="45" t="s">
        <v>89</v>
      </c>
      <c r="E30" s="45" t="s">
        <v>90</v>
      </c>
      <c r="F30" s="117">
        <f>ROUND(SUM(BE79:BE129), 2)</f>
        <v>85861.2</v>
      </c>
      <c r="G30" s="38"/>
      <c r="H30" s="38"/>
      <c r="I30" s="118">
        <v>0.21</v>
      </c>
      <c r="J30" s="117">
        <f>ROUND(ROUND((SUM(BE79:BE129)), 2)*I30, 2)</f>
        <v>18030.849999999999</v>
      </c>
      <c r="K30" s="41"/>
    </row>
    <row r="31" spans="2:11" s="1" customFormat="1" ht="14.45" customHeight="1">
      <c r="B31" s="37"/>
      <c r="C31" s="38"/>
      <c r="D31" s="38"/>
      <c r="E31" s="45" t="s">
        <v>91</v>
      </c>
      <c r="F31" s="117">
        <f>ROUND(SUM(BF79:BF129), 2)</f>
        <v>0</v>
      </c>
      <c r="G31" s="38"/>
      <c r="H31" s="38"/>
      <c r="I31" s="118">
        <v>0.15</v>
      </c>
      <c r="J31" s="117">
        <f>ROUND(ROUND((SUM(BF79:BF129)),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92</v>
      </c>
      <c r="F32" s="117">
        <f>ROUND(SUM(BG79:BG129), 2)</f>
        <v>0</v>
      </c>
      <c r="G32" s="38"/>
      <c r="H32" s="38"/>
      <c r="I32" s="118">
        <v>0.21</v>
      </c>
      <c r="J32" s="117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93</v>
      </c>
      <c r="F33" s="117">
        <f>ROUND(SUM(BH79:BH129), 2)</f>
        <v>0</v>
      </c>
      <c r="G33" s="38"/>
      <c r="H33" s="38"/>
      <c r="I33" s="118">
        <v>0.15</v>
      </c>
      <c r="J33" s="117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94</v>
      </c>
      <c r="F34" s="117">
        <f>ROUND(SUM(BI79:BI129), 2)</f>
        <v>0</v>
      </c>
      <c r="G34" s="38"/>
      <c r="H34" s="38"/>
      <c r="I34" s="118">
        <v>0</v>
      </c>
      <c r="J34" s="117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47"/>
      <c r="D36" s="48" t="s">
        <v>95</v>
      </c>
      <c r="E36" s="49"/>
      <c r="F36" s="49"/>
      <c r="G36" s="119" t="s">
        <v>96</v>
      </c>
      <c r="H36" s="50" t="s">
        <v>97</v>
      </c>
      <c r="I36" s="49"/>
      <c r="J36" s="120">
        <f>SUM(J27:J34)</f>
        <v>103892.04999999999</v>
      </c>
      <c r="K36" s="121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122"/>
      <c r="C41" s="123"/>
      <c r="D41" s="123"/>
      <c r="E41" s="123"/>
      <c r="F41" s="123"/>
      <c r="G41" s="123"/>
      <c r="H41" s="123"/>
      <c r="I41" s="123"/>
      <c r="J41" s="123"/>
      <c r="K41" s="124"/>
    </row>
    <row r="42" spans="2:11" s="1" customFormat="1" ht="36.950000000000003" customHeight="1">
      <c r="B42" s="37"/>
      <c r="C42" s="29" t="s">
        <v>151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69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22.5" customHeight="1">
      <c r="B45" s="37"/>
      <c r="C45" s="38"/>
      <c r="D45" s="38"/>
      <c r="E45" s="347" t="str">
        <f>E7</f>
        <v>Sadové úpravy</v>
      </c>
      <c r="F45" s="348"/>
      <c r="G45" s="348"/>
      <c r="H45" s="348"/>
      <c r="I45" s="38"/>
      <c r="J45" s="38"/>
      <c r="K45" s="41"/>
    </row>
    <row r="46" spans="2:11" s="1" customFormat="1" ht="14.45" customHeight="1">
      <c r="B46" s="37"/>
      <c r="C46" s="35" t="s">
        <v>149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3.25" customHeight="1">
      <c r="B47" s="37"/>
      <c r="C47" s="38"/>
      <c r="D47" s="38"/>
      <c r="E47" s="349" t="str">
        <f>E9</f>
        <v>SO 801.1 -  Založení travnatých ploch</v>
      </c>
      <c r="F47" s="350"/>
      <c r="G47" s="350"/>
      <c r="H47" s="35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74</v>
      </c>
      <c r="D49" s="38"/>
      <c r="E49" s="38"/>
      <c r="F49" s="33" t="str">
        <f>F12</f>
        <v xml:space="preserve"> </v>
      </c>
      <c r="G49" s="38"/>
      <c r="H49" s="38"/>
      <c r="I49" s="35" t="s">
        <v>76</v>
      </c>
      <c r="J49" s="110" t="str">
        <f>IF(J12="","",J12)</f>
        <v>26.4.2016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 ht="15">
      <c r="B51" s="37"/>
      <c r="C51" s="35" t="s">
        <v>78</v>
      </c>
      <c r="D51" s="38"/>
      <c r="E51" s="38"/>
      <c r="F51" s="33" t="str">
        <f>E15</f>
        <v xml:space="preserve"> </v>
      </c>
      <c r="G51" s="38"/>
      <c r="H51" s="38"/>
      <c r="I51" s="35" t="s">
        <v>82</v>
      </c>
      <c r="J51" s="33" t="str">
        <f>E21</f>
        <v xml:space="preserve"> </v>
      </c>
      <c r="K51" s="41"/>
    </row>
    <row r="52" spans="2:47" s="1" customFormat="1" ht="14.45" customHeight="1">
      <c r="B52" s="37"/>
      <c r="C52" s="35" t="s">
        <v>81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25" t="s">
        <v>152</v>
      </c>
      <c r="D54" s="47"/>
      <c r="E54" s="47"/>
      <c r="F54" s="47"/>
      <c r="G54" s="47"/>
      <c r="H54" s="47"/>
      <c r="I54" s="47"/>
      <c r="J54" s="126" t="s">
        <v>153</v>
      </c>
      <c r="K54" s="51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28" t="s">
        <v>154</v>
      </c>
      <c r="D56" s="38"/>
      <c r="E56" s="38"/>
      <c r="F56" s="38"/>
      <c r="G56" s="38"/>
      <c r="H56" s="38"/>
      <c r="I56" s="38"/>
      <c r="J56" s="116">
        <f>J79</f>
        <v>85861.199999999983</v>
      </c>
      <c r="K56" s="41"/>
      <c r="AU56" s="23" t="s">
        <v>155</v>
      </c>
    </row>
    <row r="57" spans="2:47" s="7" customFormat="1" ht="24.95" customHeight="1">
      <c r="B57" s="129"/>
      <c r="C57" s="130"/>
      <c r="D57" s="131" t="s">
        <v>156</v>
      </c>
      <c r="E57" s="132"/>
      <c r="F57" s="132"/>
      <c r="G57" s="132"/>
      <c r="H57" s="132"/>
      <c r="I57" s="132"/>
      <c r="J57" s="133">
        <f>J80</f>
        <v>85861.199999999983</v>
      </c>
      <c r="K57" s="134"/>
    </row>
    <row r="58" spans="2:47" s="8" customFormat="1" ht="19.899999999999999" customHeight="1">
      <c r="B58" s="135"/>
      <c r="C58" s="136"/>
      <c r="D58" s="137" t="s">
        <v>157</v>
      </c>
      <c r="E58" s="138"/>
      <c r="F58" s="138"/>
      <c r="G58" s="138"/>
      <c r="H58" s="138"/>
      <c r="I58" s="138"/>
      <c r="J58" s="139">
        <f>J81</f>
        <v>85846.079999999987</v>
      </c>
      <c r="K58" s="140"/>
    </row>
    <row r="59" spans="2:47" s="8" customFormat="1" ht="19.899999999999999" customHeight="1">
      <c r="B59" s="135"/>
      <c r="C59" s="136"/>
      <c r="D59" s="137" t="s">
        <v>158</v>
      </c>
      <c r="E59" s="138"/>
      <c r="F59" s="138"/>
      <c r="G59" s="138"/>
      <c r="H59" s="138"/>
      <c r="I59" s="138"/>
      <c r="J59" s="139">
        <f>J127</f>
        <v>15.12</v>
      </c>
      <c r="K59" s="140"/>
    </row>
    <row r="60" spans="2:47" s="1" customFormat="1" ht="21.75" customHeight="1">
      <c r="B60" s="37"/>
      <c r="C60" s="38"/>
      <c r="D60" s="38"/>
      <c r="E60" s="38"/>
      <c r="F60" s="38"/>
      <c r="G60" s="38"/>
      <c r="H60" s="38"/>
      <c r="I60" s="38"/>
      <c r="J60" s="38"/>
      <c r="K60" s="41"/>
    </row>
    <row r="61" spans="2:47" s="1" customFormat="1" ht="6.95" customHeight="1">
      <c r="B61" s="52"/>
      <c r="C61" s="53"/>
      <c r="D61" s="53"/>
      <c r="E61" s="53"/>
      <c r="F61" s="53"/>
      <c r="G61" s="53"/>
      <c r="H61" s="53"/>
      <c r="I61" s="53"/>
      <c r="J61" s="53"/>
      <c r="K61" s="54"/>
    </row>
    <row r="65" spans="2:63" s="1" customFormat="1" ht="6.95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7"/>
    </row>
    <row r="66" spans="2:63" s="1" customFormat="1" ht="36.950000000000003" customHeight="1">
      <c r="B66" s="37"/>
      <c r="C66" s="58" t="s">
        <v>159</v>
      </c>
      <c r="D66" s="59"/>
      <c r="E66" s="59"/>
      <c r="F66" s="59"/>
      <c r="G66" s="59"/>
      <c r="H66" s="59"/>
      <c r="I66" s="59"/>
      <c r="J66" s="59"/>
      <c r="K66" s="59"/>
      <c r="L66" s="57"/>
    </row>
    <row r="67" spans="2:63" s="1" customFormat="1" ht="6.95" customHeight="1">
      <c r="B67" s="37"/>
      <c r="C67" s="59"/>
      <c r="D67" s="59"/>
      <c r="E67" s="59"/>
      <c r="F67" s="59"/>
      <c r="G67" s="59"/>
      <c r="H67" s="59"/>
      <c r="I67" s="59"/>
      <c r="J67" s="59"/>
      <c r="K67" s="59"/>
      <c r="L67" s="57"/>
    </row>
    <row r="68" spans="2:63" s="1" customFormat="1" ht="14.45" customHeight="1">
      <c r="B68" s="37"/>
      <c r="C68" s="61" t="s">
        <v>69</v>
      </c>
      <c r="D68" s="59"/>
      <c r="E68" s="59"/>
      <c r="F68" s="59"/>
      <c r="G68" s="59"/>
      <c r="H68" s="59"/>
      <c r="I68" s="59"/>
      <c r="J68" s="59"/>
      <c r="K68" s="59"/>
      <c r="L68" s="57"/>
    </row>
    <row r="69" spans="2:63" s="1" customFormat="1" ht="22.5" customHeight="1">
      <c r="B69" s="37"/>
      <c r="C69" s="59"/>
      <c r="D69" s="59"/>
      <c r="E69" s="343" t="str">
        <f>E7</f>
        <v>Sadové úpravy</v>
      </c>
      <c r="F69" s="344"/>
      <c r="G69" s="344"/>
      <c r="H69" s="344"/>
      <c r="I69" s="59"/>
      <c r="J69" s="59"/>
      <c r="K69" s="59"/>
      <c r="L69" s="57"/>
    </row>
    <row r="70" spans="2:63" s="1" customFormat="1" ht="14.45" customHeight="1">
      <c r="B70" s="37"/>
      <c r="C70" s="61" t="s">
        <v>149</v>
      </c>
      <c r="D70" s="59"/>
      <c r="E70" s="59"/>
      <c r="F70" s="59"/>
      <c r="G70" s="59"/>
      <c r="H70" s="59"/>
      <c r="I70" s="59"/>
      <c r="J70" s="59"/>
      <c r="K70" s="59"/>
      <c r="L70" s="57"/>
    </row>
    <row r="71" spans="2:63" s="1" customFormat="1" ht="23.25" customHeight="1">
      <c r="B71" s="37"/>
      <c r="C71" s="59"/>
      <c r="D71" s="59"/>
      <c r="E71" s="339" t="str">
        <f>E9</f>
        <v>SO 801.1 -  Založení travnatých ploch</v>
      </c>
      <c r="F71" s="345"/>
      <c r="G71" s="345"/>
      <c r="H71" s="345"/>
      <c r="I71" s="59"/>
      <c r="J71" s="59"/>
      <c r="K71" s="59"/>
      <c r="L71" s="57"/>
    </row>
    <row r="72" spans="2:63" s="1" customFormat="1" ht="6.95" customHeight="1">
      <c r="B72" s="37"/>
      <c r="C72" s="59"/>
      <c r="D72" s="59"/>
      <c r="E72" s="59"/>
      <c r="F72" s="59"/>
      <c r="G72" s="59"/>
      <c r="H72" s="59"/>
      <c r="I72" s="59"/>
      <c r="J72" s="59"/>
      <c r="K72" s="59"/>
      <c r="L72" s="57"/>
    </row>
    <row r="73" spans="2:63" s="1" customFormat="1" ht="18" customHeight="1">
      <c r="B73" s="37"/>
      <c r="C73" s="61" t="s">
        <v>74</v>
      </c>
      <c r="D73" s="59"/>
      <c r="E73" s="59"/>
      <c r="F73" s="141" t="str">
        <f>F12</f>
        <v xml:space="preserve"> </v>
      </c>
      <c r="G73" s="59"/>
      <c r="H73" s="59"/>
      <c r="I73" s="61" t="s">
        <v>76</v>
      </c>
      <c r="J73" s="69" t="str">
        <f>IF(J12="","",J12)</f>
        <v>26.4.2016</v>
      </c>
      <c r="K73" s="59"/>
      <c r="L73" s="57"/>
    </row>
    <row r="74" spans="2:63" s="1" customFormat="1" ht="6.95" customHeight="1">
      <c r="B74" s="37"/>
      <c r="C74" s="59"/>
      <c r="D74" s="59"/>
      <c r="E74" s="59"/>
      <c r="F74" s="59"/>
      <c r="G74" s="59"/>
      <c r="H74" s="59"/>
      <c r="I74" s="59"/>
      <c r="J74" s="59"/>
      <c r="K74" s="59"/>
      <c r="L74" s="57"/>
    </row>
    <row r="75" spans="2:63" s="1" customFormat="1" ht="15">
      <c r="B75" s="37"/>
      <c r="C75" s="61" t="s">
        <v>78</v>
      </c>
      <c r="D75" s="59"/>
      <c r="E75" s="59"/>
      <c r="F75" s="141" t="str">
        <f>E15</f>
        <v xml:space="preserve"> </v>
      </c>
      <c r="G75" s="59"/>
      <c r="H75" s="59"/>
      <c r="I75" s="61" t="s">
        <v>82</v>
      </c>
      <c r="J75" s="141" t="str">
        <f>E21</f>
        <v xml:space="preserve"> </v>
      </c>
      <c r="K75" s="59"/>
      <c r="L75" s="57"/>
    </row>
    <row r="76" spans="2:63" s="1" customFormat="1" ht="14.45" customHeight="1">
      <c r="B76" s="37"/>
      <c r="C76" s="61" t="s">
        <v>81</v>
      </c>
      <c r="D76" s="59"/>
      <c r="E76" s="59"/>
      <c r="F76" s="141" t="str">
        <f>IF(E18="","",E18)</f>
        <v xml:space="preserve"> </v>
      </c>
      <c r="G76" s="59"/>
      <c r="H76" s="59"/>
      <c r="I76" s="59"/>
      <c r="J76" s="59"/>
      <c r="K76" s="59"/>
      <c r="L76" s="57"/>
    </row>
    <row r="77" spans="2:63" s="1" customFormat="1" ht="10.35" customHeight="1">
      <c r="B77" s="37"/>
      <c r="C77" s="59"/>
      <c r="D77" s="59"/>
      <c r="E77" s="59"/>
      <c r="F77" s="59"/>
      <c r="G77" s="59"/>
      <c r="H77" s="59"/>
      <c r="I77" s="59"/>
      <c r="J77" s="59"/>
      <c r="K77" s="59"/>
      <c r="L77" s="57"/>
    </row>
    <row r="78" spans="2:63" s="9" customFormat="1" ht="29.25" customHeight="1">
      <c r="B78" s="142"/>
      <c r="C78" s="143" t="s">
        <v>160</v>
      </c>
      <c r="D78" s="144" t="s">
        <v>104</v>
      </c>
      <c r="E78" s="144" t="s">
        <v>100</v>
      </c>
      <c r="F78" s="144" t="s">
        <v>161</v>
      </c>
      <c r="G78" s="144" t="s">
        <v>162</v>
      </c>
      <c r="H78" s="144" t="s">
        <v>163</v>
      </c>
      <c r="I78" s="145" t="s">
        <v>164</v>
      </c>
      <c r="J78" s="144" t="s">
        <v>153</v>
      </c>
      <c r="K78" s="146" t="s">
        <v>165</v>
      </c>
      <c r="L78" s="147"/>
      <c r="M78" s="76" t="s">
        <v>166</v>
      </c>
      <c r="N78" s="77" t="s">
        <v>89</v>
      </c>
      <c r="O78" s="77" t="s">
        <v>167</v>
      </c>
      <c r="P78" s="77" t="s">
        <v>168</v>
      </c>
      <c r="Q78" s="77" t="s">
        <v>169</v>
      </c>
      <c r="R78" s="77" t="s">
        <v>170</v>
      </c>
      <c r="S78" s="77" t="s">
        <v>171</v>
      </c>
      <c r="T78" s="78" t="s">
        <v>172</v>
      </c>
    </row>
    <row r="79" spans="2:63" s="1" customFormat="1" ht="29.25" customHeight="1">
      <c r="B79" s="37"/>
      <c r="C79" s="82" t="s">
        <v>154</v>
      </c>
      <c r="D79" s="59"/>
      <c r="E79" s="59"/>
      <c r="F79" s="59"/>
      <c r="G79" s="59"/>
      <c r="H79" s="59"/>
      <c r="I79" s="59"/>
      <c r="J79" s="148">
        <f>BK79</f>
        <v>85861.199999999983</v>
      </c>
      <c r="K79" s="59"/>
      <c r="L79" s="57"/>
      <c r="M79" s="79"/>
      <c r="N79" s="80"/>
      <c r="O79" s="80"/>
      <c r="P79" s="149">
        <f>P80</f>
        <v>342.59153999999995</v>
      </c>
      <c r="Q79" s="80"/>
      <c r="R79" s="149">
        <f>R80</f>
        <v>1.8375200000000001E-2</v>
      </c>
      <c r="S79" s="80"/>
      <c r="T79" s="150">
        <f>T80</f>
        <v>0</v>
      </c>
      <c r="AT79" s="23" t="s">
        <v>118</v>
      </c>
      <c r="AU79" s="23" t="s">
        <v>155</v>
      </c>
      <c r="BK79" s="151">
        <f>BK80</f>
        <v>85861.199999999983</v>
      </c>
    </row>
    <row r="80" spans="2:63" s="10" customFormat="1" ht="37.35" customHeight="1">
      <c r="B80" s="152"/>
      <c r="C80" s="153"/>
      <c r="D80" s="154" t="s">
        <v>118</v>
      </c>
      <c r="E80" s="155" t="s">
        <v>173</v>
      </c>
      <c r="F80" s="155" t="s">
        <v>174</v>
      </c>
      <c r="G80" s="153"/>
      <c r="H80" s="153"/>
      <c r="I80" s="153"/>
      <c r="J80" s="156">
        <f>BK80</f>
        <v>85861.199999999983</v>
      </c>
      <c r="K80" s="153"/>
      <c r="L80" s="157"/>
      <c r="M80" s="158"/>
      <c r="N80" s="160"/>
      <c r="O80" s="160"/>
      <c r="P80" s="161">
        <f>P81+P127</f>
        <v>342.59153999999995</v>
      </c>
      <c r="Q80" s="160"/>
      <c r="R80" s="161">
        <f>R81+R127</f>
        <v>1.8375200000000001E-2</v>
      </c>
      <c r="S80" s="160"/>
      <c r="T80" s="162">
        <f>T81+T127</f>
        <v>0</v>
      </c>
      <c r="AR80" s="163" t="s">
        <v>127</v>
      </c>
      <c r="AT80" s="164" t="s">
        <v>118</v>
      </c>
      <c r="AU80" s="164" t="s">
        <v>119</v>
      </c>
      <c r="AY80" s="163" t="s">
        <v>175</v>
      </c>
      <c r="BK80" s="165">
        <f>BK81+BK127</f>
        <v>85861.199999999983</v>
      </c>
    </row>
    <row r="81" spans="2:65" s="10" customFormat="1" ht="19.899999999999999" customHeight="1">
      <c r="B81" s="152"/>
      <c r="C81" s="153"/>
      <c r="D81" s="166" t="s">
        <v>118</v>
      </c>
      <c r="E81" s="167" t="s">
        <v>127</v>
      </c>
      <c r="F81" s="167" t="s">
        <v>176</v>
      </c>
      <c r="G81" s="153"/>
      <c r="H81" s="153"/>
      <c r="I81" s="153"/>
      <c r="J81" s="168">
        <f>BK81</f>
        <v>85846.079999999987</v>
      </c>
      <c r="K81" s="153"/>
      <c r="L81" s="157"/>
      <c r="M81" s="158"/>
      <c r="N81" s="160"/>
      <c r="O81" s="160"/>
      <c r="P81" s="161">
        <f>SUM(P82:P126)</f>
        <v>342.52799999999996</v>
      </c>
      <c r="Q81" s="160"/>
      <c r="R81" s="161">
        <f>SUM(R82:R126)</f>
        <v>1.8375200000000001E-2</v>
      </c>
      <c r="S81" s="160"/>
      <c r="T81" s="162">
        <f>SUM(T82:T126)</f>
        <v>0</v>
      </c>
      <c r="AR81" s="163" t="s">
        <v>127</v>
      </c>
      <c r="AT81" s="164" t="s">
        <v>118</v>
      </c>
      <c r="AU81" s="164" t="s">
        <v>127</v>
      </c>
      <c r="AY81" s="163" t="s">
        <v>175</v>
      </c>
      <c r="BK81" s="165">
        <f>SUM(BK82:BK126)</f>
        <v>85846.079999999987</v>
      </c>
    </row>
    <row r="82" spans="2:65" s="1" customFormat="1" ht="22.5" customHeight="1">
      <c r="B82" s="37"/>
      <c r="C82" s="169" t="s">
        <v>127</v>
      </c>
      <c r="D82" s="169" t="s">
        <v>177</v>
      </c>
      <c r="E82" s="170" t="s">
        <v>178</v>
      </c>
      <c r="F82" s="171" t="s">
        <v>179</v>
      </c>
      <c r="G82" s="172" t="s">
        <v>146</v>
      </c>
      <c r="H82" s="173">
        <v>892</v>
      </c>
      <c r="I82" s="174">
        <v>20.09</v>
      </c>
      <c r="J82" s="174">
        <f>ROUND(I82*H82,2)</f>
        <v>17920.28</v>
      </c>
      <c r="K82" s="171" t="s">
        <v>180</v>
      </c>
      <c r="L82" s="57"/>
      <c r="M82" s="175" t="s">
        <v>72</v>
      </c>
      <c r="N82" s="176" t="s">
        <v>90</v>
      </c>
      <c r="O82" s="177">
        <v>7.6999999999999999E-2</v>
      </c>
      <c r="P82" s="177">
        <f>O82*H82</f>
        <v>68.683999999999997</v>
      </c>
      <c r="Q82" s="177">
        <v>0</v>
      </c>
      <c r="R82" s="177">
        <f>Q82*H82</f>
        <v>0</v>
      </c>
      <c r="S82" s="177">
        <v>0</v>
      </c>
      <c r="T82" s="178">
        <f>S82*H82</f>
        <v>0</v>
      </c>
      <c r="AR82" s="23" t="s">
        <v>181</v>
      </c>
      <c r="AT82" s="23" t="s">
        <v>177</v>
      </c>
      <c r="AU82" s="23" t="s">
        <v>129</v>
      </c>
      <c r="AY82" s="23" t="s">
        <v>175</v>
      </c>
      <c r="BE82" s="179">
        <f>IF(N82="základní",J82,0)</f>
        <v>17920.28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23" t="s">
        <v>127</v>
      </c>
      <c r="BK82" s="179">
        <f>ROUND(I82*H82,2)</f>
        <v>17920.28</v>
      </c>
      <c r="BL82" s="23" t="s">
        <v>181</v>
      </c>
      <c r="BM82" s="23" t="s">
        <v>182</v>
      </c>
    </row>
    <row r="83" spans="2:65" s="1" customFormat="1" ht="27">
      <c r="B83" s="37"/>
      <c r="C83" s="59"/>
      <c r="D83" s="180" t="s">
        <v>183</v>
      </c>
      <c r="E83" s="59"/>
      <c r="F83" s="181" t="s">
        <v>184</v>
      </c>
      <c r="G83" s="59"/>
      <c r="H83" s="59"/>
      <c r="I83" s="59"/>
      <c r="J83" s="59"/>
      <c r="K83" s="59"/>
      <c r="L83" s="57"/>
      <c r="M83" s="182"/>
      <c r="N83" s="38"/>
      <c r="O83" s="38"/>
      <c r="P83" s="38"/>
      <c r="Q83" s="38"/>
      <c r="R83" s="38"/>
      <c r="S83" s="38"/>
      <c r="T83" s="74"/>
      <c r="AT83" s="23" t="s">
        <v>183</v>
      </c>
      <c r="AU83" s="23" t="s">
        <v>129</v>
      </c>
    </row>
    <row r="84" spans="2:65" s="1" customFormat="1" ht="121.5">
      <c r="B84" s="37"/>
      <c r="C84" s="59"/>
      <c r="D84" s="180" t="s">
        <v>185</v>
      </c>
      <c r="E84" s="59"/>
      <c r="F84" s="183" t="s">
        <v>186</v>
      </c>
      <c r="G84" s="59"/>
      <c r="H84" s="59"/>
      <c r="I84" s="59"/>
      <c r="J84" s="59"/>
      <c r="K84" s="59"/>
      <c r="L84" s="57"/>
      <c r="M84" s="182"/>
      <c r="N84" s="38"/>
      <c r="O84" s="38"/>
      <c r="P84" s="38"/>
      <c r="Q84" s="38"/>
      <c r="R84" s="38"/>
      <c r="S84" s="38"/>
      <c r="T84" s="74"/>
      <c r="AT84" s="23" t="s">
        <v>185</v>
      </c>
      <c r="AU84" s="23" t="s">
        <v>129</v>
      </c>
    </row>
    <row r="85" spans="2:65" s="11" customFormat="1">
      <c r="B85" s="184"/>
      <c r="C85" s="185"/>
      <c r="D85" s="180" t="s">
        <v>187</v>
      </c>
      <c r="E85" s="186" t="s">
        <v>72</v>
      </c>
      <c r="F85" s="187" t="s">
        <v>147</v>
      </c>
      <c r="G85" s="185"/>
      <c r="H85" s="188">
        <v>892</v>
      </c>
      <c r="I85" s="185"/>
      <c r="J85" s="185"/>
      <c r="K85" s="185"/>
      <c r="L85" s="189"/>
      <c r="M85" s="190"/>
      <c r="N85" s="191"/>
      <c r="O85" s="191"/>
      <c r="P85" s="191"/>
      <c r="Q85" s="191"/>
      <c r="R85" s="191"/>
      <c r="S85" s="191"/>
      <c r="T85" s="192"/>
      <c r="AT85" s="193" t="s">
        <v>187</v>
      </c>
      <c r="AU85" s="193" t="s">
        <v>129</v>
      </c>
      <c r="AV85" s="11" t="s">
        <v>129</v>
      </c>
      <c r="AW85" s="11" t="s">
        <v>83</v>
      </c>
      <c r="AX85" s="11" t="s">
        <v>119</v>
      </c>
      <c r="AY85" s="193" t="s">
        <v>175</v>
      </c>
    </row>
    <row r="86" spans="2:65" s="12" customFormat="1">
      <c r="B86" s="194"/>
      <c r="C86" s="195"/>
      <c r="D86" s="196" t="s">
        <v>187</v>
      </c>
      <c r="E86" s="197" t="s">
        <v>145</v>
      </c>
      <c r="F86" s="198" t="s">
        <v>188</v>
      </c>
      <c r="G86" s="195"/>
      <c r="H86" s="199">
        <v>892</v>
      </c>
      <c r="I86" s="195"/>
      <c r="J86" s="195"/>
      <c r="K86" s="195"/>
      <c r="L86" s="200"/>
      <c r="M86" s="201"/>
      <c r="N86" s="202"/>
      <c r="O86" s="202"/>
      <c r="P86" s="202"/>
      <c r="Q86" s="202"/>
      <c r="R86" s="202"/>
      <c r="S86" s="202"/>
      <c r="T86" s="203"/>
      <c r="AT86" s="204" t="s">
        <v>187</v>
      </c>
      <c r="AU86" s="204" t="s">
        <v>129</v>
      </c>
      <c r="AV86" s="12" t="s">
        <v>181</v>
      </c>
      <c r="AW86" s="12" t="s">
        <v>83</v>
      </c>
      <c r="AX86" s="12" t="s">
        <v>127</v>
      </c>
      <c r="AY86" s="204" t="s">
        <v>175</v>
      </c>
    </row>
    <row r="87" spans="2:65" s="1" customFormat="1" ht="31.5" customHeight="1">
      <c r="B87" s="37"/>
      <c r="C87" s="169" t="s">
        <v>129</v>
      </c>
      <c r="D87" s="169" t="s">
        <v>177</v>
      </c>
      <c r="E87" s="170" t="s">
        <v>189</v>
      </c>
      <c r="F87" s="171" t="s">
        <v>190</v>
      </c>
      <c r="G87" s="172" t="s">
        <v>146</v>
      </c>
      <c r="H87" s="173">
        <v>892</v>
      </c>
      <c r="I87" s="174">
        <v>21.41</v>
      </c>
      <c r="J87" s="174">
        <f>ROUND(I87*H87,2)</f>
        <v>19097.72</v>
      </c>
      <c r="K87" s="171" t="s">
        <v>180</v>
      </c>
      <c r="L87" s="57"/>
      <c r="M87" s="175" t="s">
        <v>72</v>
      </c>
      <c r="N87" s="176" t="s">
        <v>90</v>
      </c>
      <c r="O87" s="177">
        <v>0.09</v>
      </c>
      <c r="P87" s="177">
        <f>O87*H87</f>
        <v>80.28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AR87" s="23" t="s">
        <v>181</v>
      </c>
      <c r="AT87" s="23" t="s">
        <v>177</v>
      </c>
      <c r="AU87" s="23" t="s">
        <v>129</v>
      </c>
      <c r="AY87" s="23" t="s">
        <v>175</v>
      </c>
      <c r="BE87" s="179">
        <f>IF(N87="základní",J87,0)</f>
        <v>19097.72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23" t="s">
        <v>127</v>
      </c>
      <c r="BK87" s="179">
        <f>ROUND(I87*H87,2)</f>
        <v>19097.72</v>
      </c>
      <c r="BL87" s="23" t="s">
        <v>181</v>
      </c>
      <c r="BM87" s="23" t="s">
        <v>191</v>
      </c>
    </row>
    <row r="88" spans="2:65" s="1" customFormat="1" ht="27">
      <c r="B88" s="37"/>
      <c r="C88" s="59"/>
      <c r="D88" s="180" t="s">
        <v>183</v>
      </c>
      <c r="E88" s="59"/>
      <c r="F88" s="181" t="s">
        <v>192</v>
      </c>
      <c r="G88" s="59"/>
      <c r="H88" s="59"/>
      <c r="I88" s="59"/>
      <c r="J88" s="59"/>
      <c r="K88" s="59"/>
      <c r="L88" s="57"/>
      <c r="M88" s="182"/>
      <c r="N88" s="38"/>
      <c r="O88" s="38"/>
      <c r="P88" s="38"/>
      <c r="Q88" s="38"/>
      <c r="R88" s="38"/>
      <c r="S88" s="38"/>
      <c r="T88" s="74"/>
      <c r="AT88" s="23" t="s">
        <v>183</v>
      </c>
      <c r="AU88" s="23" t="s">
        <v>129</v>
      </c>
    </row>
    <row r="89" spans="2:65" s="1" customFormat="1" ht="94.5">
      <c r="B89" s="37"/>
      <c r="C89" s="59"/>
      <c r="D89" s="180" t="s">
        <v>185</v>
      </c>
      <c r="E89" s="59"/>
      <c r="F89" s="183" t="s">
        <v>193</v>
      </c>
      <c r="G89" s="59"/>
      <c r="H89" s="59"/>
      <c r="I89" s="59"/>
      <c r="J89" s="59"/>
      <c r="K89" s="59"/>
      <c r="L89" s="57"/>
      <c r="M89" s="182"/>
      <c r="N89" s="38"/>
      <c r="O89" s="38"/>
      <c r="P89" s="38"/>
      <c r="Q89" s="38"/>
      <c r="R89" s="38"/>
      <c r="S89" s="38"/>
      <c r="T89" s="74"/>
      <c r="AT89" s="23" t="s">
        <v>185</v>
      </c>
      <c r="AU89" s="23" t="s">
        <v>129</v>
      </c>
    </row>
    <row r="90" spans="2:65" s="11" customFormat="1">
      <c r="B90" s="184"/>
      <c r="C90" s="185"/>
      <c r="D90" s="196" t="s">
        <v>187</v>
      </c>
      <c r="E90" s="205" t="s">
        <v>72</v>
      </c>
      <c r="F90" s="206" t="s">
        <v>145</v>
      </c>
      <c r="G90" s="185"/>
      <c r="H90" s="207">
        <v>892</v>
      </c>
      <c r="I90" s="185"/>
      <c r="J90" s="185"/>
      <c r="K90" s="185"/>
      <c r="L90" s="189"/>
      <c r="M90" s="190"/>
      <c r="N90" s="191"/>
      <c r="O90" s="191"/>
      <c r="P90" s="191"/>
      <c r="Q90" s="191"/>
      <c r="R90" s="191"/>
      <c r="S90" s="191"/>
      <c r="T90" s="192"/>
      <c r="AT90" s="193" t="s">
        <v>187</v>
      </c>
      <c r="AU90" s="193" t="s">
        <v>129</v>
      </c>
      <c r="AV90" s="11" t="s">
        <v>129</v>
      </c>
      <c r="AW90" s="11" t="s">
        <v>83</v>
      </c>
      <c r="AX90" s="11" t="s">
        <v>127</v>
      </c>
      <c r="AY90" s="193" t="s">
        <v>175</v>
      </c>
    </row>
    <row r="91" spans="2:65" s="1" customFormat="1" ht="22.5" customHeight="1">
      <c r="B91" s="37"/>
      <c r="C91" s="169" t="s">
        <v>194</v>
      </c>
      <c r="D91" s="169" t="s">
        <v>177</v>
      </c>
      <c r="E91" s="170" t="s">
        <v>195</v>
      </c>
      <c r="F91" s="171" t="s">
        <v>196</v>
      </c>
      <c r="G91" s="172" t="s">
        <v>146</v>
      </c>
      <c r="H91" s="173">
        <v>892</v>
      </c>
      <c r="I91" s="174">
        <v>27.82</v>
      </c>
      <c r="J91" s="174">
        <f>ROUND(I91*H91,2)</f>
        <v>24815.439999999999</v>
      </c>
      <c r="K91" s="171" t="s">
        <v>180</v>
      </c>
      <c r="L91" s="57"/>
      <c r="M91" s="175" t="s">
        <v>72</v>
      </c>
      <c r="N91" s="176" t="s">
        <v>90</v>
      </c>
      <c r="O91" s="177">
        <v>0.13</v>
      </c>
      <c r="P91" s="177">
        <f>O91*H91</f>
        <v>115.96000000000001</v>
      </c>
      <c r="Q91" s="177">
        <v>0</v>
      </c>
      <c r="R91" s="177">
        <f>Q91*H91</f>
        <v>0</v>
      </c>
      <c r="S91" s="177">
        <v>0</v>
      </c>
      <c r="T91" s="178">
        <f>S91*H91</f>
        <v>0</v>
      </c>
      <c r="AR91" s="23" t="s">
        <v>181</v>
      </c>
      <c r="AT91" s="23" t="s">
        <v>177</v>
      </c>
      <c r="AU91" s="23" t="s">
        <v>129</v>
      </c>
      <c r="AY91" s="23" t="s">
        <v>175</v>
      </c>
      <c r="BE91" s="179">
        <f>IF(N91="základní",J91,0)</f>
        <v>24815.439999999999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3" t="s">
        <v>127</v>
      </c>
      <c r="BK91" s="179">
        <f>ROUND(I91*H91,2)</f>
        <v>24815.439999999999</v>
      </c>
      <c r="BL91" s="23" t="s">
        <v>181</v>
      </c>
      <c r="BM91" s="23" t="s">
        <v>197</v>
      </c>
    </row>
    <row r="92" spans="2:65" s="1" customFormat="1" ht="27">
      <c r="B92" s="37"/>
      <c r="C92" s="59"/>
      <c r="D92" s="180" t="s">
        <v>183</v>
      </c>
      <c r="E92" s="59"/>
      <c r="F92" s="181" t="s">
        <v>198</v>
      </c>
      <c r="G92" s="59"/>
      <c r="H92" s="59"/>
      <c r="I92" s="59"/>
      <c r="J92" s="59"/>
      <c r="K92" s="59"/>
      <c r="L92" s="57"/>
      <c r="M92" s="182"/>
      <c r="N92" s="38"/>
      <c r="O92" s="38"/>
      <c r="P92" s="38"/>
      <c r="Q92" s="38"/>
      <c r="R92" s="38"/>
      <c r="S92" s="38"/>
      <c r="T92" s="74"/>
      <c r="AT92" s="23" t="s">
        <v>183</v>
      </c>
      <c r="AU92" s="23" t="s">
        <v>129</v>
      </c>
    </row>
    <row r="93" spans="2:65" s="1" customFormat="1" ht="121.5">
      <c r="B93" s="37"/>
      <c r="C93" s="59"/>
      <c r="D93" s="180" t="s">
        <v>185</v>
      </c>
      <c r="E93" s="59"/>
      <c r="F93" s="183" t="s">
        <v>199</v>
      </c>
      <c r="G93" s="59"/>
      <c r="H93" s="59"/>
      <c r="I93" s="59"/>
      <c r="J93" s="59"/>
      <c r="K93" s="59"/>
      <c r="L93" s="57"/>
      <c r="M93" s="182"/>
      <c r="N93" s="38"/>
      <c r="O93" s="38"/>
      <c r="P93" s="38"/>
      <c r="Q93" s="38"/>
      <c r="R93" s="38"/>
      <c r="S93" s="38"/>
      <c r="T93" s="74"/>
      <c r="AT93" s="23" t="s">
        <v>185</v>
      </c>
      <c r="AU93" s="23" t="s">
        <v>129</v>
      </c>
    </row>
    <row r="94" spans="2:65" s="11" customFormat="1">
      <c r="B94" s="184"/>
      <c r="C94" s="185"/>
      <c r="D94" s="196" t="s">
        <v>187</v>
      </c>
      <c r="E94" s="205" t="s">
        <v>72</v>
      </c>
      <c r="F94" s="206" t="s">
        <v>145</v>
      </c>
      <c r="G94" s="185"/>
      <c r="H94" s="207">
        <v>892</v>
      </c>
      <c r="I94" s="185"/>
      <c r="J94" s="185"/>
      <c r="K94" s="185"/>
      <c r="L94" s="189"/>
      <c r="M94" s="190"/>
      <c r="N94" s="191"/>
      <c r="O94" s="191"/>
      <c r="P94" s="191"/>
      <c r="Q94" s="191"/>
      <c r="R94" s="191"/>
      <c r="S94" s="191"/>
      <c r="T94" s="192"/>
      <c r="AT94" s="193" t="s">
        <v>187</v>
      </c>
      <c r="AU94" s="193" t="s">
        <v>129</v>
      </c>
      <c r="AV94" s="11" t="s">
        <v>129</v>
      </c>
      <c r="AW94" s="11" t="s">
        <v>83</v>
      </c>
      <c r="AX94" s="11" t="s">
        <v>127</v>
      </c>
      <c r="AY94" s="193" t="s">
        <v>175</v>
      </c>
    </row>
    <row r="95" spans="2:65" s="1" customFormat="1" ht="22.5" customHeight="1">
      <c r="B95" s="37"/>
      <c r="C95" s="208" t="s">
        <v>181</v>
      </c>
      <c r="D95" s="208" t="s">
        <v>200</v>
      </c>
      <c r="E95" s="209" t="s">
        <v>201</v>
      </c>
      <c r="F95" s="210" t="s">
        <v>202</v>
      </c>
      <c r="G95" s="211" t="s">
        <v>203</v>
      </c>
      <c r="H95" s="212">
        <v>17.84</v>
      </c>
      <c r="I95" s="213">
        <v>110</v>
      </c>
      <c r="J95" s="213">
        <f>ROUND(I95*H95,2)</f>
        <v>1962.4</v>
      </c>
      <c r="K95" s="210" t="s">
        <v>180</v>
      </c>
      <c r="L95" s="214"/>
      <c r="M95" s="215" t="s">
        <v>72</v>
      </c>
      <c r="N95" s="216" t="s">
        <v>90</v>
      </c>
      <c r="O95" s="177">
        <v>0</v>
      </c>
      <c r="P95" s="177">
        <f>O95*H95</f>
        <v>0</v>
      </c>
      <c r="Q95" s="177">
        <v>1E-3</v>
      </c>
      <c r="R95" s="177">
        <f>Q95*H95</f>
        <v>1.7840000000000002E-2</v>
      </c>
      <c r="S95" s="177">
        <v>0</v>
      </c>
      <c r="T95" s="178">
        <f>S95*H95</f>
        <v>0</v>
      </c>
      <c r="AR95" s="23" t="s">
        <v>204</v>
      </c>
      <c r="AT95" s="23" t="s">
        <v>200</v>
      </c>
      <c r="AU95" s="23" t="s">
        <v>129</v>
      </c>
      <c r="AY95" s="23" t="s">
        <v>175</v>
      </c>
      <c r="BE95" s="179">
        <f>IF(N95="základní",J95,0)</f>
        <v>1962.4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3" t="s">
        <v>127</v>
      </c>
      <c r="BK95" s="179">
        <f>ROUND(I95*H95,2)</f>
        <v>1962.4</v>
      </c>
      <c r="BL95" s="23" t="s">
        <v>181</v>
      </c>
      <c r="BM95" s="23" t="s">
        <v>205</v>
      </c>
    </row>
    <row r="96" spans="2:65" s="1" customFormat="1">
      <c r="B96" s="37"/>
      <c r="C96" s="59"/>
      <c r="D96" s="180" t="s">
        <v>183</v>
      </c>
      <c r="E96" s="59"/>
      <c r="F96" s="181" t="s">
        <v>202</v>
      </c>
      <c r="G96" s="59"/>
      <c r="H96" s="59"/>
      <c r="I96" s="59"/>
      <c r="J96" s="59"/>
      <c r="K96" s="59"/>
      <c r="L96" s="57"/>
      <c r="M96" s="182"/>
      <c r="N96" s="38"/>
      <c r="O96" s="38"/>
      <c r="P96" s="38"/>
      <c r="Q96" s="38"/>
      <c r="R96" s="38"/>
      <c r="S96" s="38"/>
      <c r="T96" s="74"/>
      <c r="AT96" s="23" t="s">
        <v>183</v>
      </c>
      <c r="AU96" s="23" t="s">
        <v>129</v>
      </c>
    </row>
    <row r="97" spans="2:65" s="13" customFormat="1">
      <c r="B97" s="217"/>
      <c r="C97" s="218"/>
      <c r="D97" s="180" t="s">
        <v>187</v>
      </c>
      <c r="E97" s="219" t="s">
        <v>72</v>
      </c>
      <c r="F97" s="220" t="s">
        <v>206</v>
      </c>
      <c r="G97" s="218"/>
      <c r="H97" s="221" t="s">
        <v>72</v>
      </c>
      <c r="I97" s="218"/>
      <c r="J97" s="218"/>
      <c r="K97" s="218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187</v>
      </c>
      <c r="AU97" s="226" t="s">
        <v>129</v>
      </c>
      <c r="AV97" s="13" t="s">
        <v>127</v>
      </c>
      <c r="AW97" s="13" t="s">
        <v>83</v>
      </c>
      <c r="AX97" s="13" t="s">
        <v>119</v>
      </c>
      <c r="AY97" s="226" t="s">
        <v>175</v>
      </c>
    </row>
    <row r="98" spans="2:65" s="11" customFormat="1">
      <c r="B98" s="184"/>
      <c r="C98" s="185"/>
      <c r="D98" s="196" t="s">
        <v>187</v>
      </c>
      <c r="E98" s="205" t="s">
        <v>72</v>
      </c>
      <c r="F98" s="206" t="s">
        <v>207</v>
      </c>
      <c r="G98" s="185"/>
      <c r="H98" s="207">
        <v>17.84</v>
      </c>
      <c r="I98" s="185"/>
      <c r="J98" s="185"/>
      <c r="K98" s="185"/>
      <c r="L98" s="189"/>
      <c r="M98" s="190"/>
      <c r="N98" s="191"/>
      <c r="O98" s="191"/>
      <c r="P98" s="191"/>
      <c r="Q98" s="191"/>
      <c r="R98" s="191"/>
      <c r="S98" s="191"/>
      <c r="T98" s="192"/>
      <c r="AT98" s="193" t="s">
        <v>187</v>
      </c>
      <c r="AU98" s="193" t="s">
        <v>129</v>
      </c>
      <c r="AV98" s="11" t="s">
        <v>129</v>
      </c>
      <c r="AW98" s="11" t="s">
        <v>83</v>
      </c>
      <c r="AX98" s="11" t="s">
        <v>127</v>
      </c>
      <c r="AY98" s="193" t="s">
        <v>175</v>
      </c>
    </row>
    <row r="99" spans="2:65" s="1" customFormat="1" ht="22.5" customHeight="1">
      <c r="B99" s="37"/>
      <c r="C99" s="169" t="s">
        <v>208</v>
      </c>
      <c r="D99" s="169" t="s">
        <v>177</v>
      </c>
      <c r="E99" s="170" t="s">
        <v>209</v>
      </c>
      <c r="F99" s="171" t="s">
        <v>210</v>
      </c>
      <c r="G99" s="172" t="s">
        <v>146</v>
      </c>
      <c r="H99" s="173">
        <v>892</v>
      </c>
      <c r="I99" s="174">
        <v>12.16</v>
      </c>
      <c r="J99" s="174">
        <f>ROUND(I99*H99,2)</f>
        <v>10846.72</v>
      </c>
      <c r="K99" s="171" t="s">
        <v>180</v>
      </c>
      <c r="L99" s="57"/>
      <c r="M99" s="175" t="s">
        <v>72</v>
      </c>
      <c r="N99" s="176" t="s">
        <v>90</v>
      </c>
      <c r="O99" s="177">
        <v>4.5999999999999999E-2</v>
      </c>
      <c r="P99" s="177">
        <f>O99*H99</f>
        <v>41.031999999999996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23" t="s">
        <v>181</v>
      </c>
      <c r="AT99" s="23" t="s">
        <v>177</v>
      </c>
      <c r="AU99" s="23" t="s">
        <v>129</v>
      </c>
      <c r="AY99" s="23" t="s">
        <v>175</v>
      </c>
      <c r="BE99" s="179">
        <f>IF(N99="základní",J99,0)</f>
        <v>10846.72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3" t="s">
        <v>127</v>
      </c>
      <c r="BK99" s="179">
        <f>ROUND(I99*H99,2)</f>
        <v>10846.72</v>
      </c>
      <c r="BL99" s="23" t="s">
        <v>181</v>
      </c>
      <c r="BM99" s="23" t="s">
        <v>211</v>
      </c>
    </row>
    <row r="100" spans="2:65" s="1" customFormat="1">
      <c r="B100" s="37"/>
      <c r="C100" s="59"/>
      <c r="D100" s="180" t="s">
        <v>183</v>
      </c>
      <c r="E100" s="59"/>
      <c r="F100" s="181" t="s">
        <v>212</v>
      </c>
      <c r="G100" s="59"/>
      <c r="H100" s="59"/>
      <c r="I100" s="59"/>
      <c r="J100" s="59"/>
      <c r="K100" s="59"/>
      <c r="L100" s="57"/>
      <c r="M100" s="182"/>
      <c r="N100" s="38"/>
      <c r="O100" s="38"/>
      <c r="P100" s="38"/>
      <c r="Q100" s="38"/>
      <c r="R100" s="38"/>
      <c r="S100" s="38"/>
      <c r="T100" s="74"/>
      <c r="AT100" s="23" t="s">
        <v>183</v>
      </c>
      <c r="AU100" s="23" t="s">
        <v>129</v>
      </c>
    </row>
    <row r="101" spans="2:65" s="1" customFormat="1" ht="54">
      <c r="B101" s="37"/>
      <c r="C101" s="59"/>
      <c r="D101" s="180" t="s">
        <v>185</v>
      </c>
      <c r="E101" s="59"/>
      <c r="F101" s="183" t="s">
        <v>213</v>
      </c>
      <c r="G101" s="59"/>
      <c r="H101" s="59"/>
      <c r="I101" s="59"/>
      <c r="J101" s="59"/>
      <c r="K101" s="59"/>
      <c r="L101" s="57"/>
      <c r="M101" s="182"/>
      <c r="N101" s="38"/>
      <c r="O101" s="38"/>
      <c r="P101" s="38"/>
      <c r="Q101" s="38"/>
      <c r="R101" s="38"/>
      <c r="S101" s="38"/>
      <c r="T101" s="74"/>
      <c r="AT101" s="23" t="s">
        <v>185</v>
      </c>
      <c r="AU101" s="23" t="s">
        <v>129</v>
      </c>
    </row>
    <row r="102" spans="2:65" s="11" customFormat="1">
      <c r="B102" s="184"/>
      <c r="C102" s="185"/>
      <c r="D102" s="196" t="s">
        <v>187</v>
      </c>
      <c r="E102" s="205" t="s">
        <v>72</v>
      </c>
      <c r="F102" s="206" t="s">
        <v>145</v>
      </c>
      <c r="G102" s="185"/>
      <c r="H102" s="207">
        <v>892</v>
      </c>
      <c r="I102" s="185"/>
      <c r="J102" s="185"/>
      <c r="K102" s="185"/>
      <c r="L102" s="189"/>
      <c r="M102" s="190"/>
      <c r="N102" s="191"/>
      <c r="O102" s="191"/>
      <c r="P102" s="191"/>
      <c r="Q102" s="191"/>
      <c r="R102" s="191"/>
      <c r="S102" s="191"/>
      <c r="T102" s="192"/>
      <c r="AT102" s="193" t="s">
        <v>187</v>
      </c>
      <c r="AU102" s="193" t="s">
        <v>129</v>
      </c>
      <c r="AV102" s="11" t="s">
        <v>129</v>
      </c>
      <c r="AW102" s="11" t="s">
        <v>83</v>
      </c>
      <c r="AX102" s="11" t="s">
        <v>127</v>
      </c>
      <c r="AY102" s="193" t="s">
        <v>175</v>
      </c>
    </row>
    <row r="103" spans="2:65" s="1" customFormat="1" ht="22.5" customHeight="1">
      <c r="B103" s="37"/>
      <c r="C103" s="169" t="s">
        <v>214</v>
      </c>
      <c r="D103" s="169" t="s">
        <v>177</v>
      </c>
      <c r="E103" s="170" t="s">
        <v>215</v>
      </c>
      <c r="F103" s="171" t="s">
        <v>216</v>
      </c>
      <c r="G103" s="172" t="s">
        <v>146</v>
      </c>
      <c r="H103" s="173">
        <v>892</v>
      </c>
      <c r="I103" s="174">
        <v>0.84</v>
      </c>
      <c r="J103" s="174">
        <f>ROUND(I103*H103,2)</f>
        <v>749.28</v>
      </c>
      <c r="K103" s="171" t="s">
        <v>180</v>
      </c>
      <c r="L103" s="57"/>
      <c r="M103" s="175" t="s">
        <v>72</v>
      </c>
      <c r="N103" s="176" t="s">
        <v>90</v>
      </c>
      <c r="O103" s="177">
        <v>1E-3</v>
      </c>
      <c r="P103" s="177">
        <f>O103*H103</f>
        <v>0.89200000000000002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23" t="s">
        <v>181</v>
      </c>
      <c r="AT103" s="23" t="s">
        <v>177</v>
      </c>
      <c r="AU103" s="23" t="s">
        <v>129</v>
      </c>
      <c r="AY103" s="23" t="s">
        <v>175</v>
      </c>
      <c r="BE103" s="179">
        <f>IF(N103="základní",J103,0)</f>
        <v>749.28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3" t="s">
        <v>127</v>
      </c>
      <c r="BK103" s="179">
        <f>ROUND(I103*H103,2)</f>
        <v>749.28</v>
      </c>
      <c r="BL103" s="23" t="s">
        <v>181</v>
      </c>
      <c r="BM103" s="23" t="s">
        <v>217</v>
      </c>
    </row>
    <row r="104" spans="2:65" s="1" customFormat="1">
      <c r="B104" s="37"/>
      <c r="C104" s="59"/>
      <c r="D104" s="180" t="s">
        <v>183</v>
      </c>
      <c r="E104" s="59"/>
      <c r="F104" s="181" t="s">
        <v>218</v>
      </c>
      <c r="G104" s="59"/>
      <c r="H104" s="59"/>
      <c r="I104" s="59"/>
      <c r="J104" s="59"/>
      <c r="K104" s="59"/>
      <c r="L104" s="57"/>
      <c r="M104" s="182"/>
      <c r="N104" s="38"/>
      <c r="O104" s="38"/>
      <c r="P104" s="38"/>
      <c r="Q104" s="38"/>
      <c r="R104" s="38"/>
      <c r="S104" s="38"/>
      <c r="T104" s="74"/>
      <c r="AT104" s="23" t="s">
        <v>183</v>
      </c>
      <c r="AU104" s="23" t="s">
        <v>129</v>
      </c>
    </row>
    <row r="105" spans="2:65" s="1" customFormat="1" ht="40.5">
      <c r="B105" s="37"/>
      <c r="C105" s="59"/>
      <c r="D105" s="180" t="s">
        <v>185</v>
      </c>
      <c r="E105" s="59"/>
      <c r="F105" s="183" t="s">
        <v>219</v>
      </c>
      <c r="G105" s="59"/>
      <c r="H105" s="59"/>
      <c r="I105" s="59"/>
      <c r="J105" s="59"/>
      <c r="K105" s="59"/>
      <c r="L105" s="57"/>
      <c r="M105" s="182"/>
      <c r="N105" s="38"/>
      <c r="O105" s="38"/>
      <c r="P105" s="38"/>
      <c r="Q105" s="38"/>
      <c r="R105" s="38"/>
      <c r="S105" s="38"/>
      <c r="T105" s="74"/>
      <c r="AT105" s="23" t="s">
        <v>185</v>
      </c>
      <c r="AU105" s="23" t="s">
        <v>129</v>
      </c>
    </row>
    <row r="106" spans="2:65" s="11" customFormat="1">
      <c r="B106" s="184"/>
      <c r="C106" s="185"/>
      <c r="D106" s="196" t="s">
        <v>187</v>
      </c>
      <c r="E106" s="205" t="s">
        <v>72</v>
      </c>
      <c r="F106" s="206" t="s">
        <v>145</v>
      </c>
      <c r="G106" s="185"/>
      <c r="H106" s="207">
        <v>892</v>
      </c>
      <c r="I106" s="185"/>
      <c r="J106" s="185"/>
      <c r="K106" s="185"/>
      <c r="L106" s="189"/>
      <c r="M106" s="190"/>
      <c r="N106" s="191"/>
      <c r="O106" s="191"/>
      <c r="P106" s="191"/>
      <c r="Q106" s="191"/>
      <c r="R106" s="191"/>
      <c r="S106" s="191"/>
      <c r="T106" s="192"/>
      <c r="AT106" s="193" t="s">
        <v>187</v>
      </c>
      <c r="AU106" s="193" t="s">
        <v>129</v>
      </c>
      <c r="AV106" s="11" t="s">
        <v>129</v>
      </c>
      <c r="AW106" s="11" t="s">
        <v>83</v>
      </c>
      <c r="AX106" s="11" t="s">
        <v>127</v>
      </c>
      <c r="AY106" s="193" t="s">
        <v>175</v>
      </c>
    </row>
    <row r="107" spans="2:65" s="1" customFormat="1" ht="22.5" customHeight="1">
      <c r="B107" s="37"/>
      <c r="C107" s="169" t="s">
        <v>220</v>
      </c>
      <c r="D107" s="169" t="s">
        <v>177</v>
      </c>
      <c r="E107" s="170" t="s">
        <v>221</v>
      </c>
      <c r="F107" s="171" t="s">
        <v>222</v>
      </c>
      <c r="G107" s="172" t="s">
        <v>146</v>
      </c>
      <c r="H107" s="173">
        <v>892</v>
      </c>
      <c r="I107" s="174">
        <v>3.04</v>
      </c>
      <c r="J107" s="174">
        <f>ROUND(I107*H107,2)</f>
        <v>2711.68</v>
      </c>
      <c r="K107" s="171" t="s">
        <v>180</v>
      </c>
      <c r="L107" s="57"/>
      <c r="M107" s="175" t="s">
        <v>72</v>
      </c>
      <c r="N107" s="176" t="s">
        <v>90</v>
      </c>
      <c r="O107" s="177">
        <v>1.4999999999999999E-2</v>
      </c>
      <c r="P107" s="177">
        <f>O107*H107</f>
        <v>13.379999999999999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23" t="s">
        <v>181</v>
      </c>
      <c r="AT107" s="23" t="s">
        <v>177</v>
      </c>
      <c r="AU107" s="23" t="s">
        <v>129</v>
      </c>
      <c r="AY107" s="23" t="s">
        <v>175</v>
      </c>
      <c r="BE107" s="179">
        <f>IF(N107="základní",J107,0)</f>
        <v>2711.68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3" t="s">
        <v>127</v>
      </c>
      <c r="BK107" s="179">
        <f>ROUND(I107*H107,2)</f>
        <v>2711.68</v>
      </c>
      <c r="BL107" s="23" t="s">
        <v>181</v>
      </c>
      <c r="BM107" s="23" t="s">
        <v>223</v>
      </c>
    </row>
    <row r="108" spans="2:65" s="1" customFormat="1">
      <c r="B108" s="37"/>
      <c r="C108" s="59"/>
      <c r="D108" s="180" t="s">
        <v>183</v>
      </c>
      <c r="E108" s="59"/>
      <c r="F108" s="181" t="s">
        <v>224</v>
      </c>
      <c r="G108" s="59"/>
      <c r="H108" s="59"/>
      <c r="I108" s="59"/>
      <c r="J108" s="59"/>
      <c r="K108" s="59"/>
      <c r="L108" s="57"/>
      <c r="M108" s="182"/>
      <c r="N108" s="38"/>
      <c r="O108" s="38"/>
      <c r="P108" s="38"/>
      <c r="Q108" s="38"/>
      <c r="R108" s="38"/>
      <c r="S108" s="38"/>
      <c r="T108" s="74"/>
      <c r="AT108" s="23" t="s">
        <v>183</v>
      </c>
      <c r="AU108" s="23" t="s">
        <v>129</v>
      </c>
    </row>
    <row r="109" spans="2:65" s="1" customFormat="1" ht="40.5">
      <c r="B109" s="37"/>
      <c r="C109" s="59"/>
      <c r="D109" s="180" t="s">
        <v>185</v>
      </c>
      <c r="E109" s="59"/>
      <c r="F109" s="183" t="s">
        <v>219</v>
      </c>
      <c r="G109" s="59"/>
      <c r="H109" s="59"/>
      <c r="I109" s="59"/>
      <c r="J109" s="59"/>
      <c r="K109" s="59"/>
      <c r="L109" s="57"/>
      <c r="M109" s="182"/>
      <c r="N109" s="38"/>
      <c r="O109" s="38"/>
      <c r="P109" s="38"/>
      <c r="Q109" s="38"/>
      <c r="R109" s="38"/>
      <c r="S109" s="38"/>
      <c r="T109" s="74"/>
      <c r="AT109" s="23" t="s">
        <v>185</v>
      </c>
      <c r="AU109" s="23" t="s">
        <v>129</v>
      </c>
    </row>
    <row r="110" spans="2:65" s="11" customFormat="1">
      <c r="B110" s="184"/>
      <c r="C110" s="185"/>
      <c r="D110" s="196" t="s">
        <v>187</v>
      </c>
      <c r="E110" s="205" t="s">
        <v>72</v>
      </c>
      <c r="F110" s="206" t="s">
        <v>145</v>
      </c>
      <c r="G110" s="185"/>
      <c r="H110" s="207">
        <v>892</v>
      </c>
      <c r="I110" s="185"/>
      <c r="J110" s="185"/>
      <c r="K110" s="185"/>
      <c r="L110" s="189"/>
      <c r="M110" s="190"/>
      <c r="N110" s="191"/>
      <c r="O110" s="191"/>
      <c r="P110" s="191"/>
      <c r="Q110" s="191"/>
      <c r="R110" s="191"/>
      <c r="S110" s="191"/>
      <c r="T110" s="192"/>
      <c r="AT110" s="193" t="s">
        <v>187</v>
      </c>
      <c r="AU110" s="193" t="s">
        <v>129</v>
      </c>
      <c r="AV110" s="11" t="s">
        <v>129</v>
      </c>
      <c r="AW110" s="11" t="s">
        <v>83</v>
      </c>
      <c r="AX110" s="11" t="s">
        <v>127</v>
      </c>
      <c r="AY110" s="193" t="s">
        <v>175</v>
      </c>
    </row>
    <row r="111" spans="2:65" s="1" customFormat="1" ht="22.5" customHeight="1">
      <c r="B111" s="37"/>
      <c r="C111" s="169" t="s">
        <v>204</v>
      </c>
      <c r="D111" s="169" t="s">
        <v>177</v>
      </c>
      <c r="E111" s="170" t="s">
        <v>225</v>
      </c>
      <c r="F111" s="171" t="s">
        <v>226</v>
      </c>
      <c r="G111" s="172" t="s">
        <v>146</v>
      </c>
      <c r="H111" s="173">
        <v>892</v>
      </c>
      <c r="I111" s="174">
        <v>0.36</v>
      </c>
      <c r="J111" s="174">
        <f>ROUND(I111*H111,2)</f>
        <v>321.12</v>
      </c>
      <c r="K111" s="171" t="s">
        <v>180</v>
      </c>
      <c r="L111" s="57"/>
      <c r="M111" s="175" t="s">
        <v>72</v>
      </c>
      <c r="N111" s="176" t="s">
        <v>90</v>
      </c>
      <c r="O111" s="177">
        <v>1E-3</v>
      </c>
      <c r="P111" s="177">
        <f>O111*H111</f>
        <v>0.89200000000000002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23" t="s">
        <v>181</v>
      </c>
      <c r="AT111" s="23" t="s">
        <v>177</v>
      </c>
      <c r="AU111" s="23" t="s">
        <v>129</v>
      </c>
      <c r="AY111" s="23" t="s">
        <v>175</v>
      </c>
      <c r="BE111" s="179">
        <f>IF(N111="základní",J111,0)</f>
        <v>321.12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3" t="s">
        <v>127</v>
      </c>
      <c r="BK111" s="179">
        <f>ROUND(I111*H111,2)</f>
        <v>321.12</v>
      </c>
      <c r="BL111" s="23" t="s">
        <v>181</v>
      </c>
      <c r="BM111" s="23" t="s">
        <v>227</v>
      </c>
    </row>
    <row r="112" spans="2:65" s="1" customFormat="1">
      <c r="B112" s="37"/>
      <c r="C112" s="59"/>
      <c r="D112" s="180" t="s">
        <v>183</v>
      </c>
      <c r="E112" s="59"/>
      <c r="F112" s="181" t="s">
        <v>228</v>
      </c>
      <c r="G112" s="59"/>
      <c r="H112" s="59"/>
      <c r="I112" s="59"/>
      <c r="J112" s="59"/>
      <c r="K112" s="59"/>
      <c r="L112" s="57"/>
      <c r="M112" s="182"/>
      <c r="N112" s="38"/>
      <c r="O112" s="38"/>
      <c r="P112" s="38"/>
      <c r="Q112" s="38"/>
      <c r="R112" s="38"/>
      <c r="S112" s="38"/>
      <c r="T112" s="74"/>
      <c r="AT112" s="23" t="s">
        <v>183</v>
      </c>
      <c r="AU112" s="23" t="s">
        <v>129</v>
      </c>
    </row>
    <row r="113" spans="2:65" s="1" customFormat="1" ht="40.5">
      <c r="B113" s="37"/>
      <c r="C113" s="59"/>
      <c r="D113" s="180" t="s">
        <v>185</v>
      </c>
      <c r="E113" s="59"/>
      <c r="F113" s="183" t="s">
        <v>219</v>
      </c>
      <c r="G113" s="59"/>
      <c r="H113" s="59"/>
      <c r="I113" s="59"/>
      <c r="J113" s="59"/>
      <c r="K113" s="59"/>
      <c r="L113" s="57"/>
      <c r="M113" s="182"/>
      <c r="N113" s="38"/>
      <c r="O113" s="38"/>
      <c r="P113" s="38"/>
      <c r="Q113" s="38"/>
      <c r="R113" s="38"/>
      <c r="S113" s="38"/>
      <c r="T113" s="74"/>
      <c r="AT113" s="23" t="s">
        <v>185</v>
      </c>
      <c r="AU113" s="23" t="s">
        <v>129</v>
      </c>
    </row>
    <row r="114" spans="2:65" s="11" customFormat="1">
      <c r="B114" s="184"/>
      <c r="C114" s="185"/>
      <c r="D114" s="196" t="s">
        <v>187</v>
      </c>
      <c r="E114" s="205" t="s">
        <v>72</v>
      </c>
      <c r="F114" s="206" t="s">
        <v>145</v>
      </c>
      <c r="G114" s="185"/>
      <c r="H114" s="207">
        <v>892</v>
      </c>
      <c r="I114" s="185"/>
      <c r="J114" s="185"/>
      <c r="K114" s="185"/>
      <c r="L114" s="189"/>
      <c r="M114" s="190"/>
      <c r="N114" s="191"/>
      <c r="O114" s="191"/>
      <c r="P114" s="191"/>
      <c r="Q114" s="191"/>
      <c r="R114" s="191"/>
      <c r="S114" s="191"/>
      <c r="T114" s="192"/>
      <c r="AT114" s="193" t="s">
        <v>187</v>
      </c>
      <c r="AU114" s="193" t="s">
        <v>129</v>
      </c>
      <c r="AV114" s="11" t="s">
        <v>129</v>
      </c>
      <c r="AW114" s="11" t="s">
        <v>83</v>
      </c>
      <c r="AX114" s="11" t="s">
        <v>127</v>
      </c>
      <c r="AY114" s="193" t="s">
        <v>175</v>
      </c>
    </row>
    <row r="115" spans="2:65" s="1" customFormat="1" ht="31.5" customHeight="1">
      <c r="B115" s="37"/>
      <c r="C115" s="169" t="s">
        <v>229</v>
      </c>
      <c r="D115" s="169" t="s">
        <v>177</v>
      </c>
      <c r="E115" s="170" t="s">
        <v>230</v>
      </c>
      <c r="F115" s="171" t="s">
        <v>231</v>
      </c>
      <c r="G115" s="172" t="s">
        <v>146</v>
      </c>
      <c r="H115" s="173">
        <v>892</v>
      </c>
      <c r="I115" s="174">
        <v>1.74</v>
      </c>
      <c r="J115" s="174">
        <f>ROUND(I115*H115,2)</f>
        <v>1552.08</v>
      </c>
      <c r="K115" s="171" t="s">
        <v>180</v>
      </c>
      <c r="L115" s="57"/>
      <c r="M115" s="175" t="s">
        <v>72</v>
      </c>
      <c r="N115" s="176" t="s">
        <v>90</v>
      </c>
      <c r="O115" s="177">
        <v>4.0000000000000001E-3</v>
      </c>
      <c r="P115" s="177">
        <f>O115*H115</f>
        <v>3.5680000000000001</v>
      </c>
      <c r="Q115" s="177">
        <v>2.9999999999999999E-7</v>
      </c>
      <c r="R115" s="177">
        <f>Q115*H115</f>
        <v>2.676E-4</v>
      </c>
      <c r="S115" s="177">
        <v>0</v>
      </c>
      <c r="T115" s="178">
        <f>S115*H115</f>
        <v>0</v>
      </c>
      <c r="AR115" s="23" t="s">
        <v>181</v>
      </c>
      <c r="AT115" s="23" t="s">
        <v>177</v>
      </c>
      <c r="AU115" s="23" t="s">
        <v>129</v>
      </c>
      <c r="AY115" s="23" t="s">
        <v>175</v>
      </c>
      <c r="BE115" s="179">
        <f>IF(N115="základní",J115,0)</f>
        <v>1552.08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3" t="s">
        <v>127</v>
      </c>
      <c r="BK115" s="179">
        <f>ROUND(I115*H115,2)</f>
        <v>1552.08</v>
      </c>
      <c r="BL115" s="23" t="s">
        <v>181</v>
      </c>
      <c r="BM115" s="23" t="s">
        <v>232</v>
      </c>
    </row>
    <row r="116" spans="2:65" s="1" customFormat="1" ht="27">
      <c r="B116" s="37"/>
      <c r="C116" s="59"/>
      <c r="D116" s="180" t="s">
        <v>183</v>
      </c>
      <c r="E116" s="59"/>
      <c r="F116" s="181" t="s">
        <v>233</v>
      </c>
      <c r="G116" s="59"/>
      <c r="H116" s="59"/>
      <c r="I116" s="59"/>
      <c r="J116" s="59"/>
      <c r="K116" s="59"/>
      <c r="L116" s="57"/>
      <c r="M116" s="182"/>
      <c r="N116" s="38"/>
      <c r="O116" s="38"/>
      <c r="P116" s="38"/>
      <c r="Q116" s="38"/>
      <c r="R116" s="38"/>
      <c r="S116" s="38"/>
      <c r="T116" s="74"/>
      <c r="AT116" s="23" t="s">
        <v>183</v>
      </c>
      <c r="AU116" s="23" t="s">
        <v>129</v>
      </c>
    </row>
    <row r="117" spans="2:65" s="1" customFormat="1" ht="148.5">
      <c r="B117" s="37"/>
      <c r="C117" s="59"/>
      <c r="D117" s="180" t="s">
        <v>185</v>
      </c>
      <c r="E117" s="59"/>
      <c r="F117" s="183" t="s">
        <v>234</v>
      </c>
      <c r="G117" s="59"/>
      <c r="H117" s="59"/>
      <c r="I117" s="59"/>
      <c r="J117" s="59"/>
      <c r="K117" s="59"/>
      <c r="L117" s="57"/>
      <c r="M117" s="182"/>
      <c r="N117" s="38"/>
      <c r="O117" s="38"/>
      <c r="P117" s="38"/>
      <c r="Q117" s="38"/>
      <c r="R117" s="38"/>
      <c r="S117" s="38"/>
      <c r="T117" s="74"/>
      <c r="AT117" s="23" t="s">
        <v>185</v>
      </c>
      <c r="AU117" s="23" t="s">
        <v>129</v>
      </c>
    </row>
    <row r="118" spans="2:65" s="11" customFormat="1">
      <c r="B118" s="184"/>
      <c r="C118" s="185"/>
      <c r="D118" s="196" t="s">
        <v>187</v>
      </c>
      <c r="E118" s="205" t="s">
        <v>72</v>
      </c>
      <c r="F118" s="206" t="s">
        <v>145</v>
      </c>
      <c r="G118" s="185"/>
      <c r="H118" s="207">
        <v>892</v>
      </c>
      <c r="I118" s="185"/>
      <c r="J118" s="185"/>
      <c r="K118" s="185"/>
      <c r="L118" s="189"/>
      <c r="M118" s="190"/>
      <c r="N118" s="191"/>
      <c r="O118" s="191"/>
      <c r="P118" s="191"/>
      <c r="Q118" s="191"/>
      <c r="R118" s="191"/>
      <c r="S118" s="191"/>
      <c r="T118" s="192"/>
      <c r="AT118" s="193" t="s">
        <v>187</v>
      </c>
      <c r="AU118" s="193" t="s">
        <v>129</v>
      </c>
      <c r="AV118" s="11" t="s">
        <v>129</v>
      </c>
      <c r="AW118" s="11" t="s">
        <v>83</v>
      </c>
      <c r="AX118" s="11" t="s">
        <v>127</v>
      </c>
      <c r="AY118" s="193" t="s">
        <v>175</v>
      </c>
    </row>
    <row r="119" spans="2:65" s="1" customFormat="1" ht="22.5" customHeight="1">
      <c r="B119" s="37"/>
      <c r="C119" s="169" t="s">
        <v>235</v>
      </c>
      <c r="D119" s="169" t="s">
        <v>177</v>
      </c>
      <c r="E119" s="170" t="s">
        <v>236</v>
      </c>
      <c r="F119" s="171" t="s">
        <v>237</v>
      </c>
      <c r="G119" s="172" t="s">
        <v>146</v>
      </c>
      <c r="H119" s="173">
        <v>892</v>
      </c>
      <c r="I119" s="174">
        <v>3.47</v>
      </c>
      <c r="J119" s="174">
        <f>ROUND(I119*H119,2)</f>
        <v>3095.24</v>
      </c>
      <c r="K119" s="171" t="s">
        <v>180</v>
      </c>
      <c r="L119" s="57"/>
      <c r="M119" s="175" t="s">
        <v>72</v>
      </c>
      <c r="N119" s="176" t="s">
        <v>90</v>
      </c>
      <c r="O119" s="177">
        <v>8.9999999999999993E-3</v>
      </c>
      <c r="P119" s="177">
        <f>O119*H119</f>
        <v>8.0279999999999987</v>
      </c>
      <c r="Q119" s="177">
        <v>2.9999999999999999E-7</v>
      </c>
      <c r="R119" s="177">
        <f>Q119*H119</f>
        <v>2.676E-4</v>
      </c>
      <c r="S119" s="177">
        <v>0</v>
      </c>
      <c r="T119" s="178">
        <f>S119*H119</f>
        <v>0</v>
      </c>
      <c r="AR119" s="23" t="s">
        <v>181</v>
      </c>
      <c r="AT119" s="23" t="s">
        <v>177</v>
      </c>
      <c r="AU119" s="23" t="s">
        <v>129</v>
      </c>
      <c r="AY119" s="23" t="s">
        <v>175</v>
      </c>
      <c r="BE119" s="179">
        <f>IF(N119="základní",J119,0)</f>
        <v>3095.24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3" t="s">
        <v>127</v>
      </c>
      <c r="BK119" s="179">
        <f>ROUND(I119*H119,2)</f>
        <v>3095.24</v>
      </c>
      <c r="BL119" s="23" t="s">
        <v>181</v>
      </c>
      <c r="BM119" s="23" t="s">
        <v>238</v>
      </c>
    </row>
    <row r="120" spans="2:65" s="1" customFormat="1">
      <c r="B120" s="37"/>
      <c r="C120" s="59"/>
      <c r="D120" s="180" t="s">
        <v>183</v>
      </c>
      <c r="E120" s="59"/>
      <c r="F120" s="181" t="s">
        <v>239</v>
      </c>
      <c r="G120" s="59"/>
      <c r="H120" s="59"/>
      <c r="I120" s="59"/>
      <c r="J120" s="59"/>
      <c r="K120" s="59"/>
      <c r="L120" s="57"/>
      <c r="M120" s="182"/>
      <c r="N120" s="38"/>
      <c r="O120" s="38"/>
      <c r="P120" s="38"/>
      <c r="Q120" s="38"/>
      <c r="R120" s="38"/>
      <c r="S120" s="38"/>
      <c r="T120" s="74"/>
      <c r="AT120" s="23" t="s">
        <v>183</v>
      </c>
      <c r="AU120" s="23" t="s">
        <v>129</v>
      </c>
    </row>
    <row r="121" spans="2:65" s="1" customFormat="1" ht="121.5">
      <c r="B121" s="37"/>
      <c r="C121" s="59"/>
      <c r="D121" s="180" t="s">
        <v>185</v>
      </c>
      <c r="E121" s="59"/>
      <c r="F121" s="183" t="s">
        <v>240</v>
      </c>
      <c r="G121" s="59"/>
      <c r="H121" s="59"/>
      <c r="I121" s="59"/>
      <c r="J121" s="59"/>
      <c r="K121" s="59"/>
      <c r="L121" s="57"/>
      <c r="M121" s="182"/>
      <c r="N121" s="38"/>
      <c r="O121" s="38"/>
      <c r="P121" s="38"/>
      <c r="Q121" s="38"/>
      <c r="R121" s="38"/>
      <c r="S121" s="38"/>
      <c r="T121" s="74"/>
      <c r="AT121" s="23" t="s">
        <v>185</v>
      </c>
      <c r="AU121" s="23" t="s">
        <v>129</v>
      </c>
    </row>
    <row r="122" spans="2:65" s="11" customFormat="1">
      <c r="B122" s="184"/>
      <c r="C122" s="185"/>
      <c r="D122" s="196" t="s">
        <v>187</v>
      </c>
      <c r="E122" s="205" t="s">
        <v>72</v>
      </c>
      <c r="F122" s="206" t="s">
        <v>145</v>
      </c>
      <c r="G122" s="185"/>
      <c r="H122" s="207">
        <v>892</v>
      </c>
      <c r="I122" s="185"/>
      <c r="J122" s="185"/>
      <c r="K122" s="185"/>
      <c r="L122" s="189"/>
      <c r="M122" s="190"/>
      <c r="N122" s="191"/>
      <c r="O122" s="191"/>
      <c r="P122" s="191"/>
      <c r="Q122" s="191"/>
      <c r="R122" s="191"/>
      <c r="S122" s="191"/>
      <c r="T122" s="192"/>
      <c r="AT122" s="193" t="s">
        <v>187</v>
      </c>
      <c r="AU122" s="193" t="s">
        <v>129</v>
      </c>
      <c r="AV122" s="11" t="s">
        <v>129</v>
      </c>
      <c r="AW122" s="11" t="s">
        <v>83</v>
      </c>
      <c r="AX122" s="11" t="s">
        <v>127</v>
      </c>
      <c r="AY122" s="193" t="s">
        <v>175</v>
      </c>
    </row>
    <row r="123" spans="2:65" s="1" customFormat="1" ht="22.5" customHeight="1">
      <c r="B123" s="37"/>
      <c r="C123" s="169" t="s">
        <v>241</v>
      </c>
      <c r="D123" s="169" t="s">
        <v>177</v>
      </c>
      <c r="E123" s="170" t="s">
        <v>242</v>
      </c>
      <c r="F123" s="171" t="s">
        <v>243</v>
      </c>
      <c r="G123" s="172" t="s">
        <v>146</v>
      </c>
      <c r="H123" s="173">
        <v>892</v>
      </c>
      <c r="I123" s="174">
        <v>3.11</v>
      </c>
      <c r="J123" s="174">
        <f>ROUND(I123*H123,2)</f>
        <v>2774.12</v>
      </c>
      <c r="K123" s="171" t="s">
        <v>180</v>
      </c>
      <c r="L123" s="57"/>
      <c r="M123" s="175" t="s">
        <v>72</v>
      </c>
      <c r="N123" s="176" t="s">
        <v>90</v>
      </c>
      <c r="O123" s="177">
        <v>1.0999999999999999E-2</v>
      </c>
      <c r="P123" s="177">
        <f>O123*H123</f>
        <v>9.8119999999999994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R123" s="23" t="s">
        <v>181</v>
      </c>
      <c r="AT123" s="23" t="s">
        <v>177</v>
      </c>
      <c r="AU123" s="23" t="s">
        <v>129</v>
      </c>
      <c r="AY123" s="23" t="s">
        <v>175</v>
      </c>
      <c r="BE123" s="179">
        <f>IF(N123="základní",J123,0)</f>
        <v>2774.12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3" t="s">
        <v>127</v>
      </c>
      <c r="BK123" s="179">
        <f>ROUND(I123*H123,2)</f>
        <v>2774.12</v>
      </c>
      <c r="BL123" s="23" t="s">
        <v>181</v>
      </c>
      <c r="BM123" s="23" t="s">
        <v>244</v>
      </c>
    </row>
    <row r="124" spans="2:65" s="1" customFormat="1">
      <c r="B124" s="37"/>
      <c r="C124" s="59"/>
      <c r="D124" s="180" t="s">
        <v>183</v>
      </c>
      <c r="E124" s="59"/>
      <c r="F124" s="181" t="s">
        <v>245</v>
      </c>
      <c r="G124" s="59"/>
      <c r="H124" s="59"/>
      <c r="I124" s="59"/>
      <c r="J124" s="59"/>
      <c r="K124" s="59"/>
      <c r="L124" s="57"/>
      <c r="M124" s="182"/>
      <c r="N124" s="38"/>
      <c r="O124" s="38"/>
      <c r="P124" s="38"/>
      <c r="Q124" s="38"/>
      <c r="R124" s="38"/>
      <c r="S124" s="38"/>
      <c r="T124" s="74"/>
      <c r="AT124" s="23" t="s">
        <v>183</v>
      </c>
      <c r="AU124" s="23" t="s">
        <v>129</v>
      </c>
    </row>
    <row r="125" spans="2:65" s="1" customFormat="1" ht="135">
      <c r="B125" s="37"/>
      <c r="C125" s="59"/>
      <c r="D125" s="180" t="s">
        <v>185</v>
      </c>
      <c r="E125" s="59"/>
      <c r="F125" s="183" t="s">
        <v>246</v>
      </c>
      <c r="G125" s="59"/>
      <c r="H125" s="59"/>
      <c r="I125" s="59"/>
      <c r="J125" s="59"/>
      <c r="K125" s="59"/>
      <c r="L125" s="57"/>
      <c r="M125" s="182"/>
      <c r="N125" s="38"/>
      <c r="O125" s="38"/>
      <c r="P125" s="38"/>
      <c r="Q125" s="38"/>
      <c r="R125" s="38"/>
      <c r="S125" s="38"/>
      <c r="T125" s="74"/>
      <c r="AT125" s="23" t="s">
        <v>185</v>
      </c>
      <c r="AU125" s="23" t="s">
        <v>129</v>
      </c>
    </row>
    <row r="126" spans="2:65" s="11" customFormat="1">
      <c r="B126" s="184"/>
      <c r="C126" s="185"/>
      <c r="D126" s="180" t="s">
        <v>187</v>
      </c>
      <c r="E126" s="186" t="s">
        <v>72</v>
      </c>
      <c r="F126" s="187" t="s">
        <v>145</v>
      </c>
      <c r="G126" s="185"/>
      <c r="H126" s="188">
        <v>892</v>
      </c>
      <c r="I126" s="185"/>
      <c r="J126" s="185"/>
      <c r="K126" s="185"/>
      <c r="L126" s="189"/>
      <c r="M126" s="190"/>
      <c r="N126" s="191"/>
      <c r="O126" s="191"/>
      <c r="P126" s="191"/>
      <c r="Q126" s="191"/>
      <c r="R126" s="191"/>
      <c r="S126" s="191"/>
      <c r="T126" s="192"/>
      <c r="AT126" s="193" t="s">
        <v>187</v>
      </c>
      <c r="AU126" s="193" t="s">
        <v>129</v>
      </c>
      <c r="AV126" s="11" t="s">
        <v>129</v>
      </c>
      <c r="AW126" s="11" t="s">
        <v>83</v>
      </c>
      <c r="AX126" s="11" t="s">
        <v>127</v>
      </c>
      <c r="AY126" s="193" t="s">
        <v>175</v>
      </c>
    </row>
    <row r="127" spans="2:65" s="10" customFormat="1" ht="29.85" customHeight="1">
      <c r="B127" s="152"/>
      <c r="C127" s="153"/>
      <c r="D127" s="166" t="s">
        <v>118</v>
      </c>
      <c r="E127" s="167" t="s">
        <v>247</v>
      </c>
      <c r="F127" s="167" t="s">
        <v>248</v>
      </c>
      <c r="G127" s="153"/>
      <c r="H127" s="153"/>
      <c r="I127" s="153"/>
      <c r="J127" s="168">
        <f>BK127</f>
        <v>15.12</v>
      </c>
      <c r="K127" s="153"/>
      <c r="L127" s="157"/>
      <c r="M127" s="158"/>
      <c r="N127" s="160"/>
      <c r="O127" s="160"/>
      <c r="P127" s="161">
        <f>SUM(P128:P129)</f>
        <v>6.3539999999999985E-2</v>
      </c>
      <c r="Q127" s="160"/>
      <c r="R127" s="161">
        <f>SUM(R128:R129)</f>
        <v>0</v>
      </c>
      <c r="S127" s="160"/>
      <c r="T127" s="162">
        <f>SUM(T128:T129)</f>
        <v>0</v>
      </c>
      <c r="AR127" s="163" t="s">
        <v>127</v>
      </c>
      <c r="AT127" s="164" t="s">
        <v>118</v>
      </c>
      <c r="AU127" s="164" t="s">
        <v>127</v>
      </c>
      <c r="AY127" s="163" t="s">
        <v>175</v>
      </c>
      <c r="BK127" s="165">
        <f>SUM(BK128:BK129)</f>
        <v>15.12</v>
      </c>
    </row>
    <row r="128" spans="2:65" s="1" customFormat="1" ht="22.5" customHeight="1">
      <c r="B128" s="37"/>
      <c r="C128" s="169" t="s">
        <v>249</v>
      </c>
      <c r="D128" s="169" t="s">
        <v>177</v>
      </c>
      <c r="E128" s="170" t="s">
        <v>250</v>
      </c>
      <c r="F128" s="171" t="s">
        <v>251</v>
      </c>
      <c r="G128" s="172" t="s">
        <v>252</v>
      </c>
      <c r="H128" s="173">
        <v>1.7999999999999999E-2</v>
      </c>
      <c r="I128" s="174">
        <v>839.9</v>
      </c>
      <c r="J128" s="174">
        <f>ROUND(I128*H128,2)</f>
        <v>15.12</v>
      </c>
      <c r="K128" s="171" t="s">
        <v>180</v>
      </c>
      <c r="L128" s="57"/>
      <c r="M128" s="175" t="s">
        <v>72</v>
      </c>
      <c r="N128" s="176" t="s">
        <v>90</v>
      </c>
      <c r="O128" s="177">
        <v>3.53</v>
      </c>
      <c r="P128" s="177">
        <f>O128*H128</f>
        <v>6.3539999999999985E-2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AR128" s="23" t="s">
        <v>181</v>
      </c>
      <c r="AT128" s="23" t="s">
        <v>177</v>
      </c>
      <c r="AU128" s="23" t="s">
        <v>129</v>
      </c>
      <c r="AY128" s="23" t="s">
        <v>175</v>
      </c>
      <c r="BE128" s="179">
        <f>IF(N128="základní",J128,0)</f>
        <v>15.12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3" t="s">
        <v>127</v>
      </c>
      <c r="BK128" s="179">
        <f>ROUND(I128*H128,2)</f>
        <v>15.12</v>
      </c>
      <c r="BL128" s="23" t="s">
        <v>181</v>
      </c>
      <c r="BM128" s="23" t="s">
        <v>253</v>
      </c>
    </row>
    <row r="129" spans="2:47" s="1" customFormat="1" ht="27">
      <c r="B129" s="37"/>
      <c r="C129" s="59"/>
      <c r="D129" s="180" t="s">
        <v>183</v>
      </c>
      <c r="E129" s="59"/>
      <c r="F129" s="181" t="s">
        <v>254</v>
      </c>
      <c r="G129" s="59"/>
      <c r="H129" s="59"/>
      <c r="I129" s="59"/>
      <c r="J129" s="59"/>
      <c r="K129" s="59"/>
      <c r="L129" s="57"/>
      <c r="M129" s="227"/>
      <c r="N129" s="228"/>
      <c r="O129" s="228"/>
      <c r="P129" s="228"/>
      <c r="Q129" s="228"/>
      <c r="R129" s="228"/>
      <c r="S129" s="228"/>
      <c r="T129" s="229"/>
      <c r="AT129" s="23" t="s">
        <v>183</v>
      </c>
      <c r="AU129" s="23" t="s">
        <v>129</v>
      </c>
    </row>
    <row r="130" spans="2:47" s="1" customFormat="1" ht="6.95" customHeight="1"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7"/>
    </row>
  </sheetData>
  <sheetProtection password="CC35" sheet="1" objects="1" scenarios="1" formatCells="0" formatColumns="0" formatRows="0" sort="0" autoFilter="0"/>
  <autoFilter ref="C78:K129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phoneticPr fontId="50" type="noConversion"/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06"/>
      <c r="B1" s="16"/>
      <c r="C1" s="16"/>
      <c r="D1" s="17" t="s">
        <v>54</v>
      </c>
      <c r="E1" s="16"/>
      <c r="F1" s="107" t="s">
        <v>140</v>
      </c>
      <c r="G1" s="346" t="s">
        <v>141</v>
      </c>
      <c r="H1" s="346"/>
      <c r="I1" s="16"/>
      <c r="J1" s="107" t="s">
        <v>142</v>
      </c>
      <c r="K1" s="17" t="s">
        <v>143</v>
      </c>
      <c r="L1" s="107" t="s">
        <v>144</v>
      </c>
      <c r="M1" s="107"/>
      <c r="N1" s="107"/>
      <c r="O1" s="107"/>
      <c r="P1" s="107"/>
      <c r="Q1" s="107"/>
      <c r="R1" s="107"/>
      <c r="S1" s="107"/>
      <c r="T1" s="107"/>
      <c r="U1" s="108"/>
      <c r="V1" s="108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3" t="s">
        <v>133</v>
      </c>
      <c r="AZ2" s="109" t="s">
        <v>255</v>
      </c>
      <c r="BA2" s="109" t="s">
        <v>256</v>
      </c>
      <c r="BB2" s="109" t="s">
        <v>72</v>
      </c>
      <c r="BC2" s="109" t="s">
        <v>257</v>
      </c>
      <c r="BD2" s="109" t="s">
        <v>129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129</v>
      </c>
      <c r="AZ3" s="109" t="s">
        <v>258</v>
      </c>
      <c r="BA3" s="109" t="s">
        <v>259</v>
      </c>
      <c r="BB3" s="109" t="s">
        <v>72</v>
      </c>
      <c r="BC3" s="109" t="s">
        <v>260</v>
      </c>
      <c r="BD3" s="109" t="s">
        <v>129</v>
      </c>
    </row>
    <row r="4" spans="1:70" ht="36.950000000000003" customHeight="1">
      <c r="B4" s="27"/>
      <c r="C4" s="28"/>
      <c r="D4" s="29" t="s">
        <v>148</v>
      </c>
      <c r="E4" s="28"/>
      <c r="F4" s="28"/>
      <c r="G4" s="28"/>
      <c r="H4" s="28"/>
      <c r="I4" s="28"/>
      <c r="J4" s="28"/>
      <c r="K4" s="30"/>
      <c r="M4" s="31" t="s">
        <v>65</v>
      </c>
      <c r="AT4" s="23" t="s">
        <v>59</v>
      </c>
      <c r="AZ4" s="109" t="s">
        <v>261</v>
      </c>
      <c r="BA4" s="109" t="s">
        <v>72</v>
      </c>
      <c r="BB4" s="109" t="s">
        <v>72</v>
      </c>
      <c r="BC4" s="109" t="s">
        <v>127</v>
      </c>
      <c r="BD4" s="109" t="s">
        <v>129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  <c r="AZ5" s="109" t="s">
        <v>262</v>
      </c>
      <c r="BA5" s="109" t="s">
        <v>263</v>
      </c>
      <c r="BB5" s="109" t="s">
        <v>264</v>
      </c>
      <c r="BC5" s="109" t="s">
        <v>265</v>
      </c>
      <c r="BD5" s="109" t="s">
        <v>129</v>
      </c>
    </row>
    <row r="6" spans="1:70" ht="15">
      <c r="B6" s="27"/>
      <c r="C6" s="28"/>
      <c r="D6" s="35" t="s">
        <v>69</v>
      </c>
      <c r="E6" s="28"/>
      <c r="F6" s="28"/>
      <c r="G6" s="28"/>
      <c r="H6" s="28"/>
      <c r="I6" s="28"/>
      <c r="J6" s="28"/>
      <c r="K6" s="30"/>
    </row>
    <row r="7" spans="1:70" ht="22.5" customHeight="1">
      <c r="B7" s="27"/>
      <c r="C7" s="28"/>
      <c r="D7" s="28"/>
      <c r="E7" s="347" t="str">
        <f ca="1">'Rekapitulace stavby'!K6</f>
        <v>Sadové úpravy</v>
      </c>
      <c r="F7" s="348"/>
      <c r="G7" s="348"/>
      <c r="H7" s="348"/>
      <c r="I7" s="28"/>
      <c r="J7" s="28"/>
      <c r="K7" s="30"/>
    </row>
    <row r="8" spans="1:70" s="1" customFormat="1" ht="15">
      <c r="B8" s="37"/>
      <c r="C8" s="38"/>
      <c r="D8" s="35" t="s">
        <v>149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349" t="s">
        <v>266</v>
      </c>
      <c r="F9" s="350"/>
      <c r="G9" s="350"/>
      <c r="H9" s="350"/>
      <c r="I9" s="38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71</v>
      </c>
      <c r="E11" s="38"/>
      <c r="F11" s="33" t="s">
        <v>72</v>
      </c>
      <c r="G11" s="38"/>
      <c r="H11" s="38"/>
      <c r="I11" s="35" t="s">
        <v>73</v>
      </c>
      <c r="J11" s="33" t="s">
        <v>267</v>
      </c>
      <c r="K11" s="41"/>
    </row>
    <row r="12" spans="1:70" s="1" customFormat="1" ht="14.45" customHeight="1">
      <c r="B12" s="37"/>
      <c r="C12" s="38"/>
      <c r="D12" s="35" t="s">
        <v>74</v>
      </c>
      <c r="E12" s="38"/>
      <c r="F12" s="33" t="s">
        <v>268</v>
      </c>
      <c r="G12" s="38"/>
      <c r="H12" s="38"/>
      <c r="I12" s="35" t="s">
        <v>76</v>
      </c>
      <c r="J12" s="110" t="str">
        <f ca="1">'Rekapitulace stavby'!AN8</f>
        <v>26.4.2016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78</v>
      </c>
      <c r="E14" s="38"/>
      <c r="F14" s="38"/>
      <c r="G14" s="38"/>
      <c r="H14" s="38"/>
      <c r="I14" s="35" t="s">
        <v>79</v>
      </c>
      <c r="J14" s="33" t="s">
        <v>72</v>
      </c>
      <c r="K14" s="41"/>
    </row>
    <row r="15" spans="1:70" s="1" customFormat="1" ht="18" customHeight="1">
      <c r="B15" s="37"/>
      <c r="C15" s="38"/>
      <c r="D15" s="38"/>
      <c r="E15" s="33" t="s">
        <v>269</v>
      </c>
      <c r="F15" s="38"/>
      <c r="G15" s="38"/>
      <c r="H15" s="38"/>
      <c r="I15" s="35" t="s">
        <v>80</v>
      </c>
      <c r="J15" s="33" t="s">
        <v>72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81</v>
      </c>
      <c r="E17" s="38"/>
      <c r="F17" s="38"/>
      <c r="G17" s="38"/>
      <c r="H17" s="38"/>
      <c r="I17" s="35" t="s">
        <v>79</v>
      </c>
      <c r="J17" s="33" t="str">
        <f ca="1"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 ca="1"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80</v>
      </c>
      <c r="J18" s="33" t="str">
        <f ca="1"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82</v>
      </c>
      <c r="E20" s="38"/>
      <c r="F20" s="38"/>
      <c r="G20" s="38"/>
      <c r="H20" s="38"/>
      <c r="I20" s="35" t="s">
        <v>79</v>
      </c>
      <c r="J20" s="33" t="str">
        <f ca="1"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3" t="str">
        <f ca="1">IF('Rekapitulace stavby'!E17="","",'Rekapitulace stavby'!E17)</f>
        <v xml:space="preserve"> </v>
      </c>
      <c r="F21" s="38"/>
      <c r="G21" s="38"/>
      <c r="H21" s="38"/>
      <c r="I21" s="35" t="s">
        <v>80</v>
      </c>
      <c r="J21" s="33" t="str">
        <f ca="1"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84</v>
      </c>
      <c r="E23" s="38"/>
      <c r="F23" s="38"/>
      <c r="G23" s="38"/>
      <c r="H23" s="38"/>
      <c r="I23" s="38"/>
      <c r="J23" s="38"/>
      <c r="K23" s="41"/>
    </row>
    <row r="24" spans="2:11" s="6" customFormat="1" ht="22.5" customHeight="1">
      <c r="B24" s="111"/>
      <c r="C24" s="112"/>
      <c r="D24" s="112"/>
      <c r="E24" s="313" t="s">
        <v>72</v>
      </c>
      <c r="F24" s="313"/>
      <c r="G24" s="313"/>
      <c r="H24" s="313"/>
      <c r="I24" s="112"/>
      <c r="J24" s="112"/>
      <c r="K24" s="113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80"/>
      <c r="E26" s="80"/>
      <c r="F26" s="80"/>
      <c r="G26" s="80"/>
      <c r="H26" s="80"/>
      <c r="I26" s="80"/>
      <c r="J26" s="80"/>
      <c r="K26" s="114"/>
    </row>
    <row r="27" spans="2:11" s="1" customFormat="1" ht="25.35" customHeight="1">
      <c r="B27" s="37"/>
      <c r="C27" s="38"/>
      <c r="D27" s="115" t="s">
        <v>85</v>
      </c>
      <c r="E27" s="38"/>
      <c r="F27" s="38"/>
      <c r="G27" s="38"/>
      <c r="H27" s="38"/>
      <c r="I27" s="38"/>
      <c r="J27" s="116">
        <f>ROUND(J80,2)</f>
        <v>5670.3</v>
      </c>
      <c r="K27" s="41"/>
    </row>
    <row r="28" spans="2:11" s="1" customFormat="1" ht="6.95" customHeight="1">
      <c r="B28" s="37"/>
      <c r="C28" s="38"/>
      <c r="D28" s="80"/>
      <c r="E28" s="80"/>
      <c r="F28" s="80"/>
      <c r="G28" s="80"/>
      <c r="H28" s="80"/>
      <c r="I28" s="80"/>
      <c r="J28" s="80"/>
      <c r="K28" s="114"/>
    </row>
    <row r="29" spans="2:11" s="1" customFormat="1" ht="14.45" customHeight="1">
      <c r="B29" s="37"/>
      <c r="C29" s="38"/>
      <c r="D29" s="38"/>
      <c r="E29" s="38"/>
      <c r="F29" s="42" t="s">
        <v>87</v>
      </c>
      <c r="G29" s="38"/>
      <c r="H29" s="38"/>
      <c r="I29" s="42" t="s">
        <v>86</v>
      </c>
      <c r="J29" s="42" t="s">
        <v>88</v>
      </c>
      <c r="K29" s="41"/>
    </row>
    <row r="30" spans="2:11" s="1" customFormat="1" ht="14.45" customHeight="1">
      <c r="B30" s="37"/>
      <c r="C30" s="38"/>
      <c r="D30" s="45" t="s">
        <v>89</v>
      </c>
      <c r="E30" s="45" t="s">
        <v>90</v>
      </c>
      <c r="F30" s="117">
        <f>ROUND(SUM(BE80:BE161), 2)</f>
        <v>5670.3</v>
      </c>
      <c r="G30" s="38"/>
      <c r="H30" s="38"/>
      <c r="I30" s="118">
        <v>0.21</v>
      </c>
      <c r="J30" s="117">
        <f>ROUND(ROUND((SUM(BE80:BE161)), 2)*I30, 2)</f>
        <v>1190.76</v>
      </c>
      <c r="K30" s="41"/>
    </row>
    <row r="31" spans="2:11" s="1" customFormat="1" ht="14.45" customHeight="1">
      <c r="B31" s="37"/>
      <c r="C31" s="38"/>
      <c r="D31" s="38"/>
      <c r="E31" s="45" t="s">
        <v>91</v>
      </c>
      <c r="F31" s="117">
        <f>ROUND(SUM(BF80:BF161), 2)</f>
        <v>0</v>
      </c>
      <c r="G31" s="38"/>
      <c r="H31" s="38"/>
      <c r="I31" s="118">
        <v>0.15</v>
      </c>
      <c r="J31" s="117">
        <f>ROUND(ROUND((SUM(BF80:BF161)),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92</v>
      </c>
      <c r="F32" s="117">
        <f>ROUND(SUM(BG80:BG161), 2)</f>
        <v>0</v>
      </c>
      <c r="G32" s="38"/>
      <c r="H32" s="38"/>
      <c r="I32" s="118">
        <v>0.21</v>
      </c>
      <c r="J32" s="117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93</v>
      </c>
      <c r="F33" s="117">
        <f>ROUND(SUM(BH80:BH161), 2)</f>
        <v>0</v>
      </c>
      <c r="G33" s="38"/>
      <c r="H33" s="38"/>
      <c r="I33" s="118">
        <v>0.15</v>
      </c>
      <c r="J33" s="117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94</v>
      </c>
      <c r="F34" s="117">
        <f>ROUND(SUM(BI80:BI161), 2)</f>
        <v>0</v>
      </c>
      <c r="G34" s="38"/>
      <c r="H34" s="38"/>
      <c r="I34" s="118">
        <v>0</v>
      </c>
      <c r="J34" s="117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47"/>
      <c r="D36" s="48" t="s">
        <v>95</v>
      </c>
      <c r="E36" s="49"/>
      <c r="F36" s="49"/>
      <c r="G36" s="119" t="s">
        <v>96</v>
      </c>
      <c r="H36" s="50" t="s">
        <v>97</v>
      </c>
      <c r="I36" s="49"/>
      <c r="J36" s="120">
        <f>SUM(J27:J34)</f>
        <v>6861.06</v>
      </c>
      <c r="K36" s="121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122"/>
      <c r="C41" s="123"/>
      <c r="D41" s="123"/>
      <c r="E41" s="123"/>
      <c r="F41" s="123"/>
      <c r="G41" s="123"/>
      <c r="H41" s="123"/>
      <c r="I41" s="123"/>
      <c r="J41" s="123"/>
      <c r="K41" s="124"/>
    </row>
    <row r="42" spans="2:11" s="1" customFormat="1" ht="36.950000000000003" customHeight="1">
      <c r="B42" s="37"/>
      <c r="C42" s="29" t="s">
        <v>151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69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22.5" customHeight="1">
      <c r="B45" s="37"/>
      <c r="C45" s="38"/>
      <c r="D45" s="38"/>
      <c r="E45" s="347" t="str">
        <f>E7</f>
        <v>Sadové úpravy</v>
      </c>
      <c r="F45" s="348"/>
      <c r="G45" s="348"/>
      <c r="H45" s="348"/>
      <c r="I45" s="38"/>
      <c r="J45" s="38"/>
      <c r="K45" s="41"/>
    </row>
    <row r="46" spans="2:11" s="1" customFormat="1" ht="14.45" customHeight="1">
      <c r="B46" s="37"/>
      <c r="C46" s="35" t="s">
        <v>149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3.25" customHeight="1">
      <c r="B47" s="37"/>
      <c r="C47" s="38"/>
      <c r="D47" s="38"/>
      <c r="E47" s="349" t="str">
        <f>E9</f>
        <v>SO 801.2 - Náhradní výsadba stromů</v>
      </c>
      <c r="F47" s="350"/>
      <c r="G47" s="350"/>
      <c r="H47" s="35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74</v>
      </c>
      <c r="D49" s="38"/>
      <c r="E49" s="38"/>
      <c r="F49" s="33" t="str">
        <f>F12</f>
        <v>Olomouc, Bezručovy Sady</v>
      </c>
      <c r="G49" s="38"/>
      <c r="H49" s="38"/>
      <c r="I49" s="35" t="s">
        <v>76</v>
      </c>
      <c r="J49" s="110" t="str">
        <f>IF(J12="","",J12)</f>
        <v>26.4.2016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 ht="15">
      <c r="B51" s="37"/>
      <c r="C51" s="35" t="s">
        <v>78</v>
      </c>
      <c r="D51" s="38"/>
      <c r="E51" s="38"/>
      <c r="F51" s="33" t="str">
        <f>E15</f>
        <v>Statutární město Olomouc</v>
      </c>
      <c r="G51" s="38"/>
      <c r="H51" s="38"/>
      <c r="I51" s="35" t="s">
        <v>82</v>
      </c>
      <c r="J51" s="33" t="str">
        <f>E21</f>
        <v xml:space="preserve"> </v>
      </c>
      <c r="K51" s="41"/>
    </row>
    <row r="52" spans="2:47" s="1" customFormat="1" ht="14.45" customHeight="1">
      <c r="B52" s="37"/>
      <c r="C52" s="35" t="s">
        <v>81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25" t="s">
        <v>152</v>
      </c>
      <c r="D54" s="47"/>
      <c r="E54" s="47"/>
      <c r="F54" s="47"/>
      <c r="G54" s="47"/>
      <c r="H54" s="47"/>
      <c r="I54" s="47"/>
      <c r="J54" s="126" t="s">
        <v>153</v>
      </c>
      <c r="K54" s="51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28" t="s">
        <v>154</v>
      </c>
      <c r="D56" s="38"/>
      <c r="E56" s="38"/>
      <c r="F56" s="38"/>
      <c r="G56" s="38"/>
      <c r="H56" s="38"/>
      <c r="I56" s="38"/>
      <c r="J56" s="116">
        <f>J80</f>
        <v>5670.3</v>
      </c>
      <c r="K56" s="41"/>
      <c r="AU56" s="23" t="s">
        <v>155</v>
      </c>
    </row>
    <row r="57" spans="2:47" s="7" customFormat="1" ht="24.95" customHeight="1">
      <c r="B57" s="129"/>
      <c r="C57" s="130"/>
      <c r="D57" s="131" t="s">
        <v>156</v>
      </c>
      <c r="E57" s="132"/>
      <c r="F57" s="132"/>
      <c r="G57" s="132"/>
      <c r="H57" s="132"/>
      <c r="I57" s="132"/>
      <c r="J57" s="133">
        <f>J81</f>
        <v>5670.3</v>
      </c>
      <c r="K57" s="134"/>
    </row>
    <row r="58" spans="2:47" s="8" customFormat="1" ht="19.899999999999999" customHeight="1">
      <c r="B58" s="135"/>
      <c r="C58" s="136"/>
      <c r="D58" s="137" t="s">
        <v>270</v>
      </c>
      <c r="E58" s="138"/>
      <c r="F58" s="138"/>
      <c r="G58" s="138"/>
      <c r="H58" s="138"/>
      <c r="I58" s="138"/>
      <c r="J58" s="139">
        <f>J82</f>
        <v>1731.1000000000001</v>
      </c>
      <c r="K58" s="140"/>
    </row>
    <row r="59" spans="2:47" s="8" customFormat="1" ht="19.899999999999999" customHeight="1">
      <c r="B59" s="135"/>
      <c r="C59" s="136"/>
      <c r="D59" s="137" t="s">
        <v>271</v>
      </c>
      <c r="E59" s="138"/>
      <c r="F59" s="138"/>
      <c r="G59" s="138"/>
      <c r="H59" s="138"/>
      <c r="I59" s="138"/>
      <c r="J59" s="139">
        <f>J155</f>
        <v>3914</v>
      </c>
      <c r="K59" s="140"/>
    </row>
    <row r="60" spans="2:47" s="8" customFormat="1" ht="19.899999999999999" customHeight="1">
      <c r="B60" s="135"/>
      <c r="C60" s="136"/>
      <c r="D60" s="137" t="s">
        <v>158</v>
      </c>
      <c r="E60" s="138"/>
      <c r="F60" s="138"/>
      <c r="G60" s="138"/>
      <c r="H60" s="138"/>
      <c r="I60" s="138"/>
      <c r="J60" s="139">
        <f>J159</f>
        <v>25.2</v>
      </c>
      <c r="K60" s="140"/>
    </row>
    <row r="61" spans="2:47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63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7"/>
    </row>
    <row r="67" spans="2:63" s="1" customFormat="1" ht="36.950000000000003" customHeight="1">
      <c r="B67" s="37"/>
      <c r="C67" s="58" t="s">
        <v>159</v>
      </c>
      <c r="D67" s="59"/>
      <c r="E67" s="59"/>
      <c r="F67" s="59"/>
      <c r="G67" s="59"/>
      <c r="H67" s="59"/>
      <c r="I67" s="59"/>
      <c r="J67" s="59"/>
      <c r="K67" s="59"/>
      <c r="L67" s="57"/>
    </row>
    <row r="68" spans="2:63" s="1" customFormat="1" ht="6.95" customHeight="1">
      <c r="B68" s="37"/>
      <c r="C68" s="59"/>
      <c r="D68" s="59"/>
      <c r="E68" s="59"/>
      <c r="F68" s="59"/>
      <c r="G68" s="59"/>
      <c r="H68" s="59"/>
      <c r="I68" s="59"/>
      <c r="J68" s="59"/>
      <c r="K68" s="59"/>
      <c r="L68" s="57"/>
    </row>
    <row r="69" spans="2:63" s="1" customFormat="1" ht="14.45" customHeight="1">
      <c r="B69" s="37"/>
      <c r="C69" s="61" t="s">
        <v>69</v>
      </c>
      <c r="D69" s="59"/>
      <c r="E69" s="59"/>
      <c r="F69" s="59"/>
      <c r="G69" s="59"/>
      <c r="H69" s="59"/>
      <c r="I69" s="59"/>
      <c r="J69" s="59"/>
      <c r="K69" s="59"/>
      <c r="L69" s="57"/>
    </row>
    <row r="70" spans="2:63" s="1" customFormat="1" ht="22.5" customHeight="1">
      <c r="B70" s="37"/>
      <c r="C70" s="59"/>
      <c r="D70" s="59"/>
      <c r="E70" s="343" t="str">
        <f>E7</f>
        <v>Sadové úpravy</v>
      </c>
      <c r="F70" s="344"/>
      <c r="G70" s="344"/>
      <c r="H70" s="344"/>
      <c r="I70" s="59"/>
      <c r="J70" s="59"/>
      <c r="K70" s="59"/>
      <c r="L70" s="57"/>
    </row>
    <row r="71" spans="2:63" s="1" customFormat="1" ht="14.45" customHeight="1">
      <c r="B71" s="37"/>
      <c r="C71" s="61" t="s">
        <v>149</v>
      </c>
      <c r="D71" s="59"/>
      <c r="E71" s="59"/>
      <c r="F71" s="59"/>
      <c r="G71" s="59"/>
      <c r="H71" s="59"/>
      <c r="I71" s="59"/>
      <c r="J71" s="59"/>
      <c r="K71" s="59"/>
      <c r="L71" s="57"/>
    </row>
    <row r="72" spans="2:63" s="1" customFormat="1" ht="23.25" customHeight="1">
      <c r="B72" s="37"/>
      <c r="C72" s="59"/>
      <c r="D72" s="59"/>
      <c r="E72" s="339" t="str">
        <f>E9</f>
        <v>SO 801.2 - Náhradní výsadba stromů</v>
      </c>
      <c r="F72" s="345"/>
      <c r="G72" s="345"/>
      <c r="H72" s="345"/>
      <c r="I72" s="59"/>
      <c r="J72" s="59"/>
      <c r="K72" s="59"/>
      <c r="L72" s="57"/>
    </row>
    <row r="73" spans="2:63" s="1" customFormat="1" ht="6.95" customHeight="1">
      <c r="B73" s="37"/>
      <c r="C73" s="59"/>
      <c r="D73" s="59"/>
      <c r="E73" s="59"/>
      <c r="F73" s="59"/>
      <c r="G73" s="59"/>
      <c r="H73" s="59"/>
      <c r="I73" s="59"/>
      <c r="J73" s="59"/>
      <c r="K73" s="59"/>
      <c r="L73" s="57"/>
    </row>
    <row r="74" spans="2:63" s="1" customFormat="1" ht="18" customHeight="1">
      <c r="B74" s="37"/>
      <c r="C74" s="61" t="s">
        <v>74</v>
      </c>
      <c r="D74" s="59"/>
      <c r="E74" s="59"/>
      <c r="F74" s="141" t="str">
        <f>F12</f>
        <v>Olomouc, Bezručovy Sady</v>
      </c>
      <c r="G74" s="59"/>
      <c r="H74" s="59"/>
      <c r="I74" s="61" t="s">
        <v>76</v>
      </c>
      <c r="J74" s="69" t="str">
        <f>IF(J12="","",J12)</f>
        <v>26.4.2016</v>
      </c>
      <c r="K74" s="59"/>
      <c r="L74" s="57"/>
    </row>
    <row r="75" spans="2:63" s="1" customFormat="1" ht="6.95" customHeight="1">
      <c r="B75" s="37"/>
      <c r="C75" s="59"/>
      <c r="D75" s="59"/>
      <c r="E75" s="59"/>
      <c r="F75" s="59"/>
      <c r="G75" s="59"/>
      <c r="H75" s="59"/>
      <c r="I75" s="59"/>
      <c r="J75" s="59"/>
      <c r="K75" s="59"/>
      <c r="L75" s="57"/>
    </row>
    <row r="76" spans="2:63" s="1" customFormat="1" ht="15">
      <c r="B76" s="37"/>
      <c r="C76" s="61" t="s">
        <v>78</v>
      </c>
      <c r="D76" s="59"/>
      <c r="E76" s="59"/>
      <c r="F76" s="141" t="str">
        <f>E15</f>
        <v>Statutární město Olomouc</v>
      </c>
      <c r="G76" s="59"/>
      <c r="H76" s="59"/>
      <c r="I76" s="61" t="s">
        <v>82</v>
      </c>
      <c r="J76" s="141" t="str">
        <f>E21</f>
        <v xml:space="preserve"> </v>
      </c>
      <c r="K76" s="59"/>
      <c r="L76" s="57"/>
    </row>
    <row r="77" spans="2:63" s="1" customFormat="1" ht="14.45" customHeight="1">
      <c r="B77" s="37"/>
      <c r="C77" s="61" t="s">
        <v>81</v>
      </c>
      <c r="D77" s="59"/>
      <c r="E77" s="59"/>
      <c r="F77" s="141" t="str">
        <f>IF(E18="","",E18)</f>
        <v xml:space="preserve"> </v>
      </c>
      <c r="G77" s="59"/>
      <c r="H77" s="59"/>
      <c r="I77" s="59"/>
      <c r="J77" s="59"/>
      <c r="K77" s="59"/>
      <c r="L77" s="57"/>
    </row>
    <row r="78" spans="2:63" s="1" customFormat="1" ht="10.35" customHeight="1">
      <c r="B78" s="37"/>
      <c r="C78" s="59"/>
      <c r="D78" s="59"/>
      <c r="E78" s="59"/>
      <c r="F78" s="59"/>
      <c r="G78" s="59"/>
      <c r="H78" s="59"/>
      <c r="I78" s="59"/>
      <c r="J78" s="59"/>
      <c r="K78" s="59"/>
      <c r="L78" s="57"/>
    </row>
    <row r="79" spans="2:63" s="9" customFormat="1" ht="29.25" customHeight="1">
      <c r="B79" s="142"/>
      <c r="C79" s="143" t="s">
        <v>160</v>
      </c>
      <c r="D79" s="144" t="s">
        <v>104</v>
      </c>
      <c r="E79" s="144" t="s">
        <v>100</v>
      </c>
      <c r="F79" s="144" t="s">
        <v>161</v>
      </c>
      <c r="G79" s="144" t="s">
        <v>162</v>
      </c>
      <c r="H79" s="144" t="s">
        <v>163</v>
      </c>
      <c r="I79" s="145" t="s">
        <v>164</v>
      </c>
      <c r="J79" s="144" t="s">
        <v>153</v>
      </c>
      <c r="K79" s="146" t="s">
        <v>165</v>
      </c>
      <c r="L79" s="147"/>
      <c r="M79" s="76" t="s">
        <v>166</v>
      </c>
      <c r="N79" s="77" t="s">
        <v>89</v>
      </c>
      <c r="O79" s="77" t="s">
        <v>167</v>
      </c>
      <c r="P79" s="77" t="s">
        <v>168</v>
      </c>
      <c r="Q79" s="77" t="s">
        <v>169</v>
      </c>
      <c r="R79" s="77" t="s">
        <v>170</v>
      </c>
      <c r="S79" s="77" t="s">
        <v>171</v>
      </c>
      <c r="T79" s="78" t="s">
        <v>172</v>
      </c>
    </row>
    <row r="80" spans="2:63" s="1" customFormat="1" ht="29.25" customHeight="1">
      <c r="B80" s="37"/>
      <c r="C80" s="82" t="s">
        <v>154</v>
      </c>
      <c r="D80" s="59"/>
      <c r="E80" s="59"/>
      <c r="F80" s="59"/>
      <c r="G80" s="59"/>
      <c r="H80" s="59"/>
      <c r="I80" s="59"/>
      <c r="J80" s="148">
        <f>BK80</f>
        <v>5670.3</v>
      </c>
      <c r="K80" s="59"/>
      <c r="L80" s="57"/>
      <c r="M80" s="79"/>
      <c r="N80" s="80"/>
      <c r="O80" s="80"/>
      <c r="P80" s="149">
        <f>P81</f>
        <v>22.605232000000001</v>
      </c>
      <c r="Q80" s="80"/>
      <c r="R80" s="149">
        <f>R81</f>
        <v>3.2964720000000003E-2</v>
      </c>
      <c r="S80" s="80"/>
      <c r="T80" s="150">
        <f>T81</f>
        <v>0</v>
      </c>
      <c r="AT80" s="23" t="s">
        <v>118</v>
      </c>
      <c r="AU80" s="23" t="s">
        <v>155</v>
      </c>
      <c r="BK80" s="151">
        <f>BK81</f>
        <v>5670.3</v>
      </c>
    </row>
    <row r="81" spans="2:65" s="10" customFormat="1" ht="37.35" customHeight="1">
      <c r="B81" s="152"/>
      <c r="C81" s="153"/>
      <c r="D81" s="154" t="s">
        <v>118</v>
      </c>
      <c r="E81" s="155" t="s">
        <v>173</v>
      </c>
      <c r="F81" s="155" t="s">
        <v>174</v>
      </c>
      <c r="G81" s="153"/>
      <c r="H81" s="153"/>
      <c r="I81" s="153"/>
      <c r="J81" s="156">
        <f>BK81</f>
        <v>5670.3</v>
      </c>
      <c r="K81" s="153"/>
      <c r="L81" s="157"/>
      <c r="M81" s="158"/>
      <c r="N81" s="160"/>
      <c r="O81" s="160"/>
      <c r="P81" s="161">
        <f>P82+P155+P159</f>
        <v>22.605232000000001</v>
      </c>
      <c r="Q81" s="160"/>
      <c r="R81" s="161">
        <f>R82+R155+R159</f>
        <v>3.2964720000000003E-2</v>
      </c>
      <c r="S81" s="160"/>
      <c r="T81" s="162">
        <f>T82+T155+T159</f>
        <v>0</v>
      </c>
      <c r="AR81" s="163" t="s">
        <v>127</v>
      </c>
      <c r="AT81" s="164" t="s">
        <v>118</v>
      </c>
      <c r="AU81" s="164" t="s">
        <v>119</v>
      </c>
      <c r="AY81" s="163" t="s">
        <v>175</v>
      </c>
      <c r="BK81" s="165">
        <f>BK82+BK155+BK159</f>
        <v>5670.3</v>
      </c>
    </row>
    <row r="82" spans="2:65" s="10" customFormat="1" ht="19.899999999999999" customHeight="1">
      <c r="B82" s="152"/>
      <c r="C82" s="153"/>
      <c r="D82" s="166" t="s">
        <v>118</v>
      </c>
      <c r="E82" s="167" t="s">
        <v>272</v>
      </c>
      <c r="F82" s="167" t="s">
        <v>273</v>
      </c>
      <c r="G82" s="153"/>
      <c r="H82" s="153"/>
      <c r="I82" s="153"/>
      <c r="J82" s="168">
        <f>BK82</f>
        <v>1731.1000000000001</v>
      </c>
      <c r="K82" s="153"/>
      <c r="L82" s="157"/>
      <c r="M82" s="158"/>
      <c r="N82" s="160"/>
      <c r="O82" s="160"/>
      <c r="P82" s="161">
        <f>SUM(P83:P154)</f>
        <v>22.539133</v>
      </c>
      <c r="Q82" s="160"/>
      <c r="R82" s="161">
        <f>SUM(R83:R154)</f>
        <v>3.2933820000000003E-2</v>
      </c>
      <c r="S82" s="160"/>
      <c r="T82" s="162">
        <f>SUM(T83:T154)</f>
        <v>0</v>
      </c>
      <c r="AR82" s="163" t="s">
        <v>127</v>
      </c>
      <c r="AT82" s="164" t="s">
        <v>118</v>
      </c>
      <c r="AU82" s="164" t="s">
        <v>127</v>
      </c>
      <c r="AY82" s="163" t="s">
        <v>175</v>
      </c>
      <c r="BK82" s="165">
        <f>SUM(BK83:BK154)</f>
        <v>1731.1000000000001</v>
      </c>
    </row>
    <row r="83" spans="2:65" s="1" customFormat="1" ht="31.5" customHeight="1">
      <c r="B83" s="37"/>
      <c r="C83" s="169" t="s">
        <v>127</v>
      </c>
      <c r="D83" s="169" t="s">
        <v>177</v>
      </c>
      <c r="E83" s="170" t="s">
        <v>274</v>
      </c>
      <c r="F83" s="171" t="s">
        <v>275</v>
      </c>
      <c r="G83" s="172" t="s">
        <v>276</v>
      </c>
      <c r="H83" s="173">
        <v>1</v>
      </c>
      <c r="I83" s="174">
        <v>382.09</v>
      </c>
      <c r="J83" s="174">
        <f>ROUND(I83*H83,2)</f>
        <v>382.09</v>
      </c>
      <c r="K83" s="171" t="s">
        <v>180</v>
      </c>
      <c r="L83" s="57"/>
      <c r="M83" s="175" t="s">
        <v>72</v>
      </c>
      <c r="N83" s="176" t="s">
        <v>90</v>
      </c>
      <c r="O83" s="177">
        <v>1.339</v>
      </c>
      <c r="P83" s="177">
        <f>O83*H83</f>
        <v>1.339</v>
      </c>
      <c r="Q83" s="177">
        <v>0</v>
      </c>
      <c r="R83" s="177">
        <f>Q83*H83</f>
        <v>0</v>
      </c>
      <c r="S83" s="177">
        <v>0</v>
      </c>
      <c r="T83" s="178">
        <f>S83*H83</f>
        <v>0</v>
      </c>
      <c r="AR83" s="23" t="s">
        <v>181</v>
      </c>
      <c r="AT83" s="23" t="s">
        <v>177</v>
      </c>
      <c r="AU83" s="23" t="s">
        <v>129</v>
      </c>
      <c r="AY83" s="23" t="s">
        <v>175</v>
      </c>
      <c r="BE83" s="179">
        <f>IF(N83="základní",J83,0)</f>
        <v>382.09</v>
      </c>
      <c r="BF83" s="179">
        <f>IF(N83="snížená",J83,0)</f>
        <v>0</v>
      </c>
      <c r="BG83" s="179">
        <f>IF(N83="zákl. přenesená",J83,0)</f>
        <v>0</v>
      </c>
      <c r="BH83" s="179">
        <f>IF(N83="sníž. přenesená",J83,0)</f>
        <v>0</v>
      </c>
      <c r="BI83" s="179">
        <f>IF(N83="nulová",J83,0)</f>
        <v>0</v>
      </c>
      <c r="BJ83" s="23" t="s">
        <v>127</v>
      </c>
      <c r="BK83" s="179">
        <f>ROUND(I83*H83,2)</f>
        <v>382.09</v>
      </c>
      <c r="BL83" s="23" t="s">
        <v>181</v>
      </c>
      <c r="BM83" s="23" t="s">
        <v>277</v>
      </c>
    </row>
    <row r="84" spans="2:65" s="1" customFormat="1" ht="27">
      <c r="B84" s="37"/>
      <c r="C84" s="59"/>
      <c r="D84" s="180" t="s">
        <v>183</v>
      </c>
      <c r="E84" s="59"/>
      <c r="F84" s="181" t="s">
        <v>278</v>
      </c>
      <c r="G84" s="59"/>
      <c r="H84" s="59"/>
      <c r="I84" s="59"/>
      <c r="J84" s="59"/>
      <c r="K84" s="59"/>
      <c r="L84" s="57"/>
      <c r="M84" s="182"/>
      <c r="N84" s="38"/>
      <c r="O84" s="38"/>
      <c r="P84" s="38"/>
      <c r="Q84" s="38"/>
      <c r="R84" s="38"/>
      <c r="S84" s="38"/>
      <c r="T84" s="74"/>
      <c r="AT84" s="23" t="s">
        <v>183</v>
      </c>
      <c r="AU84" s="23" t="s">
        <v>129</v>
      </c>
    </row>
    <row r="85" spans="2:65" s="1" customFormat="1" ht="81">
      <c r="B85" s="37"/>
      <c r="C85" s="59"/>
      <c r="D85" s="180" t="s">
        <v>185</v>
      </c>
      <c r="E85" s="59"/>
      <c r="F85" s="183" t="s">
        <v>279</v>
      </c>
      <c r="G85" s="59"/>
      <c r="H85" s="59"/>
      <c r="I85" s="59"/>
      <c r="J85" s="59"/>
      <c r="K85" s="59"/>
      <c r="L85" s="57"/>
      <c r="M85" s="182"/>
      <c r="N85" s="38"/>
      <c r="O85" s="38"/>
      <c r="P85" s="38"/>
      <c r="Q85" s="38"/>
      <c r="R85" s="38"/>
      <c r="S85" s="38"/>
      <c r="T85" s="74"/>
      <c r="AT85" s="23" t="s">
        <v>185</v>
      </c>
      <c r="AU85" s="23" t="s">
        <v>129</v>
      </c>
    </row>
    <row r="86" spans="2:65" s="13" customFormat="1">
      <c r="B86" s="217"/>
      <c r="C86" s="218"/>
      <c r="D86" s="180" t="s">
        <v>187</v>
      </c>
      <c r="E86" s="219" t="s">
        <v>72</v>
      </c>
      <c r="F86" s="220" t="s">
        <v>280</v>
      </c>
      <c r="G86" s="218"/>
      <c r="H86" s="221" t="s">
        <v>72</v>
      </c>
      <c r="I86" s="218"/>
      <c r="J86" s="218"/>
      <c r="K86" s="218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187</v>
      </c>
      <c r="AU86" s="226" t="s">
        <v>129</v>
      </c>
      <c r="AV86" s="13" t="s">
        <v>127</v>
      </c>
      <c r="AW86" s="13" t="s">
        <v>83</v>
      </c>
      <c r="AX86" s="13" t="s">
        <v>119</v>
      </c>
      <c r="AY86" s="226" t="s">
        <v>175</v>
      </c>
    </row>
    <row r="87" spans="2:65" s="11" customFormat="1">
      <c r="B87" s="184"/>
      <c r="C87" s="185"/>
      <c r="D87" s="180" t="s">
        <v>187</v>
      </c>
      <c r="E87" s="186" t="s">
        <v>261</v>
      </c>
      <c r="F87" s="187" t="s">
        <v>127</v>
      </c>
      <c r="G87" s="185"/>
      <c r="H87" s="188">
        <v>1</v>
      </c>
      <c r="I87" s="185"/>
      <c r="J87" s="185"/>
      <c r="K87" s="185"/>
      <c r="L87" s="189"/>
      <c r="M87" s="190"/>
      <c r="N87" s="191"/>
      <c r="O87" s="191"/>
      <c r="P87" s="191"/>
      <c r="Q87" s="191"/>
      <c r="R87" s="191"/>
      <c r="S87" s="191"/>
      <c r="T87" s="192"/>
      <c r="AT87" s="193" t="s">
        <v>187</v>
      </c>
      <c r="AU87" s="193" t="s">
        <v>129</v>
      </c>
      <c r="AV87" s="11" t="s">
        <v>129</v>
      </c>
      <c r="AW87" s="11" t="s">
        <v>83</v>
      </c>
      <c r="AX87" s="11" t="s">
        <v>119</v>
      </c>
      <c r="AY87" s="193" t="s">
        <v>175</v>
      </c>
    </row>
    <row r="88" spans="2:65" s="12" customFormat="1">
      <c r="B88" s="194"/>
      <c r="C88" s="195"/>
      <c r="D88" s="196" t="s">
        <v>187</v>
      </c>
      <c r="E88" s="197" t="s">
        <v>72</v>
      </c>
      <c r="F88" s="198" t="s">
        <v>188</v>
      </c>
      <c r="G88" s="195"/>
      <c r="H88" s="199">
        <v>1</v>
      </c>
      <c r="I88" s="195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187</v>
      </c>
      <c r="AU88" s="204" t="s">
        <v>129</v>
      </c>
      <c r="AV88" s="12" t="s">
        <v>181</v>
      </c>
      <c r="AW88" s="12" t="s">
        <v>83</v>
      </c>
      <c r="AX88" s="12" t="s">
        <v>127</v>
      </c>
      <c r="AY88" s="204" t="s">
        <v>175</v>
      </c>
    </row>
    <row r="89" spans="2:65" s="1" customFormat="1" ht="22.5" customHeight="1">
      <c r="B89" s="37"/>
      <c r="C89" s="169" t="s">
        <v>129</v>
      </c>
      <c r="D89" s="169" t="s">
        <v>177</v>
      </c>
      <c r="E89" s="170" t="s">
        <v>281</v>
      </c>
      <c r="F89" s="171" t="s">
        <v>282</v>
      </c>
      <c r="G89" s="172" t="s">
        <v>276</v>
      </c>
      <c r="H89" s="173">
        <v>1</v>
      </c>
      <c r="I89" s="174">
        <v>394.2</v>
      </c>
      <c r="J89" s="174">
        <f>ROUND(I89*H89,2)</f>
        <v>394.2</v>
      </c>
      <c r="K89" s="171" t="s">
        <v>180</v>
      </c>
      <c r="L89" s="57"/>
      <c r="M89" s="175" t="s">
        <v>72</v>
      </c>
      <c r="N89" s="176" t="s">
        <v>90</v>
      </c>
      <c r="O89" s="177">
        <v>1.208</v>
      </c>
      <c r="P89" s="177">
        <f>O89*H89</f>
        <v>1.208</v>
      </c>
      <c r="Q89" s="177">
        <v>0</v>
      </c>
      <c r="R89" s="177">
        <f>Q89*H89</f>
        <v>0</v>
      </c>
      <c r="S89" s="177">
        <v>0</v>
      </c>
      <c r="T89" s="178">
        <f>S89*H89</f>
        <v>0</v>
      </c>
      <c r="AR89" s="23" t="s">
        <v>181</v>
      </c>
      <c r="AT89" s="23" t="s">
        <v>177</v>
      </c>
      <c r="AU89" s="23" t="s">
        <v>129</v>
      </c>
      <c r="AY89" s="23" t="s">
        <v>175</v>
      </c>
      <c r="BE89" s="179">
        <f>IF(N89="základní",J89,0)</f>
        <v>394.2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3" t="s">
        <v>127</v>
      </c>
      <c r="BK89" s="179">
        <f>ROUND(I89*H89,2)</f>
        <v>394.2</v>
      </c>
      <c r="BL89" s="23" t="s">
        <v>181</v>
      </c>
      <c r="BM89" s="23" t="s">
        <v>283</v>
      </c>
    </row>
    <row r="90" spans="2:65" s="1" customFormat="1" ht="27">
      <c r="B90" s="37"/>
      <c r="C90" s="59"/>
      <c r="D90" s="180" t="s">
        <v>183</v>
      </c>
      <c r="E90" s="59"/>
      <c r="F90" s="181" t="s">
        <v>284</v>
      </c>
      <c r="G90" s="59"/>
      <c r="H90" s="59"/>
      <c r="I90" s="59"/>
      <c r="J90" s="59"/>
      <c r="K90" s="59"/>
      <c r="L90" s="57"/>
      <c r="M90" s="182"/>
      <c r="N90" s="38"/>
      <c r="O90" s="38"/>
      <c r="P90" s="38"/>
      <c r="Q90" s="38"/>
      <c r="R90" s="38"/>
      <c r="S90" s="38"/>
      <c r="T90" s="74"/>
      <c r="AT90" s="23" t="s">
        <v>183</v>
      </c>
      <c r="AU90" s="23" t="s">
        <v>129</v>
      </c>
    </row>
    <row r="91" spans="2:65" s="1" customFormat="1" ht="67.5">
      <c r="B91" s="37"/>
      <c r="C91" s="59"/>
      <c r="D91" s="180" t="s">
        <v>185</v>
      </c>
      <c r="E91" s="59"/>
      <c r="F91" s="183" t="s">
        <v>285</v>
      </c>
      <c r="G91" s="59"/>
      <c r="H91" s="59"/>
      <c r="I91" s="59"/>
      <c r="J91" s="59"/>
      <c r="K91" s="59"/>
      <c r="L91" s="57"/>
      <c r="M91" s="182"/>
      <c r="N91" s="38"/>
      <c r="O91" s="38"/>
      <c r="P91" s="38"/>
      <c r="Q91" s="38"/>
      <c r="R91" s="38"/>
      <c r="S91" s="38"/>
      <c r="T91" s="74"/>
      <c r="AT91" s="23" t="s">
        <v>185</v>
      </c>
      <c r="AU91" s="23" t="s">
        <v>129</v>
      </c>
    </row>
    <row r="92" spans="2:65" s="13" customFormat="1">
      <c r="B92" s="217"/>
      <c r="C92" s="218"/>
      <c r="D92" s="180" t="s">
        <v>187</v>
      </c>
      <c r="E92" s="219" t="s">
        <v>72</v>
      </c>
      <c r="F92" s="220" t="s">
        <v>286</v>
      </c>
      <c r="G92" s="218"/>
      <c r="H92" s="221" t="s">
        <v>72</v>
      </c>
      <c r="I92" s="218"/>
      <c r="J92" s="218"/>
      <c r="K92" s="218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187</v>
      </c>
      <c r="AU92" s="226" t="s">
        <v>129</v>
      </c>
      <c r="AV92" s="13" t="s">
        <v>127</v>
      </c>
      <c r="AW92" s="13" t="s">
        <v>83</v>
      </c>
      <c r="AX92" s="13" t="s">
        <v>119</v>
      </c>
      <c r="AY92" s="226" t="s">
        <v>175</v>
      </c>
    </row>
    <row r="93" spans="2:65" s="11" customFormat="1">
      <c r="B93" s="184"/>
      <c r="C93" s="185"/>
      <c r="D93" s="196" t="s">
        <v>187</v>
      </c>
      <c r="E93" s="205" t="s">
        <v>72</v>
      </c>
      <c r="F93" s="206" t="s">
        <v>261</v>
      </c>
      <c r="G93" s="185"/>
      <c r="H93" s="207">
        <v>1</v>
      </c>
      <c r="I93" s="185"/>
      <c r="J93" s="185"/>
      <c r="K93" s="185"/>
      <c r="L93" s="189"/>
      <c r="M93" s="190"/>
      <c r="N93" s="191"/>
      <c r="O93" s="191"/>
      <c r="P93" s="191"/>
      <c r="Q93" s="191"/>
      <c r="R93" s="191"/>
      <c r="S93" s="191"/>
      <c r="T93" s="192"/>
      <c r="AT93" s="193" t="s">
        <v>187</v>
      </c>
      <c r="AU93" s="193" t="s">
        <v>129</v>
      </c>
      <c r="AV93" s="11" t="s">
        <v>129</v>
      </c>
      <c r="AW93" s="11" t="s">
        <v>83</v>
      </c>
      <c r="AX93" s="11" t="s">
        <v>127</v>
      </c>
      <c r="AY93" s="193" t="s">
        <v>175</v>
      </c>
    </row>
    <row r="94" spans="2:65" s="1" customFormat="1" ht="22.5" customHeight="1">
      <c r="B94" s="37"/>
      <c r="C94" s="169" t="s">
        <v>194</v>
      </c>
      <c r="D94" s="169" t="s">
        <v>177</v>
      </c>
      <c r="E94" s="170" t="s">
        <v>287</v>
      </c>
      <c r="F94" s="171" t="s">
        <v>288</v>
      </c>
      <c r="G94" s="172" t="s">
        <v>276</v>
      </c>
      <c r="H94" s="173">
        <v>1</v>
      </c>
      <c r="I94" s="174">
        <v>216.52</v>
      </c>
      <c r="J94" s="174">
        <f>ROUND(I94*H94,2)</f>
        <v>216.52</v>
      </c>
      <c r="K94" s="171" t="s">
        <v>180</v>
      </c>
      <c r="L94" s="57"/>
      <c r="M94" s="175" t="s">
        <v>72</v>
      </c>
      <c r="N94" s="176" t="s">
        <v>90</v>
      </c>
      <c r="O94" s="177">
        <v>0.87</v>
      </c>
      <c r="P94" s="177">
        <f>O94*H94</f>
        <v>0.87</v>
      </c>
      <c r="Q94" s="177">
        <v>5.8E-5</v>
      </c>
      <c r="R94" s="177">
        <f>Q94*H94</f>
        <v>5.8E-5</v>
      </c>
      <c r="S94" s="177">
        <v>0</v>
      </c>
      <c r="T94" s="178">
        <f>S94*H94</f>
        <v>0</v>
      </c>
      <c r="AR94" s="23" t="s">
        <v>181</v>
      </c>
      <c r="AT94" s="23" t="s">
        <v>177</v>
      </c>
      <c r="AU94" s="23" t="s">
        <v>129</v>
      </c>
      <c r="AY94" s="23" t="s">
        <v>175</v>
      </c>
      <c r="BE94" s="179">
        <f>IF(N94="základní",J94,0)</f>
        <v>216.52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3" t="s">
        <v>127</v>
      </c>
      <c r="BK94" s="179">
        <f>ROUND(I94*H94,2)</f>
        <v>216.52</v>
      </c>
      <c r="BL94" s="23" t="s">
        <v>181</v>
      </c>
      <c r="BM94" s="23" t="s">
        <v>289</v>
      </c>
    </row>
    <row r="95" spans="2:65" s="1" customFormat="1">
      <c r="B95" s="37"/>
      <c r="C95" s="59"/>
      <c r="D95" s="180" t="s">
        <v>183</v>
      </c>
      <c r="E95" s="59"/>
      <c r="F95" s="181" t="s">
        <v>290</v>
      </c>
      <c r="G95" s="59"/>
      <c r="H95" s="59"/>
      <c r="I95" s="59"/>
      <c r="J95" s="59"/>
      <c r="K95" s="59"/>
      <c r="L95" s="57"/>
      <c r="M95" s="182"/>
      <c r="N95" s="38"/>
      <c r="O95" s="38"/>
      <c r="P95" s="38"/>
      <c r="Q95" s="38"/>
      <c r="R95" s="38"/>
      <c r="S95" s="38"/>
      <c r="T95" s="74"/>
      <c r="AT95" s="23" t="s">
        <v>183</v>
      </c>
      <c r="AU95" s="23" t="s">
        <v>129</v>
      </c>
    </row>
    <row r="96" spans="2:65" s="1" customFormat="1" ht="54">
      <c r="B96" s="37"/>
      <c r="C96" s="59"/>
      <c r="D96" s="180" t="s">
        <v>185</v>
      </c>
      <c r="E96" s="59"/>
      <c r="F96" s="183" t="s">
        <v>291</v>
      </c>
      <c r="G96" s="59"/>
      <c r="H96" s="59"/>
      <c r="I96" s="59"/>
      <c r="J96" s="59"/>
      <c r="K96" s="59"/>
      <c r="L96" s="57"/>
      <c r="M96" s="182"/>
      <c r="N96" s="38"/>
      <c r="O96" s="38"/>
      <c r="P96" s="38"/>
      <c r="Q96" s="38"/>
      <c r="R96" s="38"/>
      <c r="S96" s="38"/>
      <c r="T96" s="74"/>
      <c r="AT96" s="23" t="s">
        <v>185</v>
      </c>
      <c r="AU96" s="23" t="s">
        <v>129</v>
      </c>
    </row>
    <row r="97" spans="2:65" s="11" customFormat="1">
      <c r="B97" s="184"/>
      <c r="C97" s="185"/>
      <c r="D97" s="196" t="s">
        <v>187</v>
      </c>
      <c r="E97" s="205" t="s">
        <v>72</v>
      </c>
      <c r="F97" s="206" t="s">
        <v>261</v>
      </c>
      <c r="G97" s="185"/>
      <c r="H97" s="207">
        <v>1</v>
      </c>
      <c r="I97" s="185"/>
      <c r="J97" s="185"/>
      <c r="K97" s="185"/>
      <c r="L97" s="189"/>
      <c r="M97" s="190"/>
      <c r="N97" s="191"/>
      <c r="O97" s="191"/>
      <c r="P97" s="191"/>
      <c r="Q97" s="191"/>
      <c r="R97" s="191"/>
      <c r="S97" s="191"/>
      <c r="T97" s="192"/>
      <c r="AT97" s="193" t="s">
        <v>187</v>
      </c>
      <c r="AU97" s="193" t="s">
        <v>129</v>
      </c>
      <c r="AV97" s="11" t="s">
        <v>129</v>
      </c>
      <c r="AW97" s="11" t="s">
        <v>83</v>
      </c>
      <c r="AX97" s="11" t="s">
        <v>127</v>
      </c>
      <c r="AY97" s="193" t="s">
        <v>175</v>
      </c>
    </row>
    <row r="98" spans="2:65" s="1" customFormat="1" ht="22.5" customHeight="1">
      <c r="B98" s="37"/>
      <c r="C98" s="208" t="s">
        <v>181</v>
      </c>
      <c r="D98" s="208" t="s">
        <v>200</v>
      </c>
      <c r="E98" s="209" t="s">
        <v>292</v>
      </c>
      <c r="F98" s="210" t="s">
        <v>293</v>
      </c>
      <c r="G98" s="211" t="s">
        <v>276</v>
      </c>
      <c r="H98" s="212">
        <v>3.03</v>
      </c>
      <c r="I98" s="213">
        <v>125</v>
      </c>
      <c r="J98" s="213">
        <f>ROUND(I98*H98,2)</f>
        <v>378.75</v>
      </c>
      <c r="K98" s="210" t="s">
        <v>72</v>
      </c>
      <c r="L98" s="214"/>
      <c r="M98" s="215" t="s">
        <v>72</v>
      </c>
      <c r="N98" s="216" t="s">
        <v>90</v>
      </c>
      <c r="O98" s="177">
        <v>0</v>
      </c>
      <c r="P98" s="177">
        <f>O98*H98</f>
        <v>0</v>
      </c>
      <c r="Q98" s="177">
        <v>3.0000000000000001E-3</v>
      </c>
      <c r="R98" s="177">
        <f>Q98*H98</f>
        <v>9.0899999999999991E-3</v>
      </c>
      <c r="S98" s="177">
        <v>0</v>
      </c>
      <c r="T98" s="178">
        <f>S98*H98</f>
        <v>0</v>
      </c>
      <c r="AR98" s="23" t="s">
        <v>204</v>
      </c>
      <c r="AT98" s="23" t="s">
        <v>200</v>
      </c>
      <c r="AU98" s="23" t="s">
        <v>129</v>
      </c>
      <c r="AY98" s="23" t="s">
        <v>175</v>
      </c>
      <c r="BE98" s="179">
        <f>IF(N98="základní",J98,0)</f>
        <v>378.75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3" t="s">
        <v>127</v>
      </c>
      <c r="BK98" s="179">
        <f>ROUND(I98*H98,2)</f>
        <v>378.75</v>
      </c>
      <c r="BL98" s="23" t="s">
        <v>181</v>
      </c>
      <c r="BM98" s="23" t="s">
        <v>294</v>
      </c>
    </row>
    <row r="99" spans="2:65" s="1" customFormat="1">
      <c r="B99" s="37"/>
      <c r="C99" s="59"/>
      <c r="D99" s="180" t="s">
        <v>183</v>
      </c>
      <c r="E99" s="59"/>
      <c r="F99" s="181" t="s">
        <v>293</v>
      </c>
      <c r="G99" s="59"/>
      <c r="H99" s="59"/>
      <c r="I99" s="59"/>
      <c r="J99" s="59"/>
      <c r="K99" s="59"/>
      <c r="L99" s="57"/>
      <c r="M99" s="182"/>
      <c r="N99" s="38"/>
      <c r="O99" s="38"/>
      <c r="P99" s="38"/>
      <c r="Q99" s="38"/>
      <c r="R99" s="38"/>
      <c r="S99" s="38"/>
      <c r="T99" s="74"/>
      <c r="AT99" s="23" t="s">
        <v>183</v>
      </c>
      <c r="AU99" s="23" t="s">
        <v>129</v>
      </c>
    </row>
    <row r="100" spans="2:65" s="13" customFormat="1">
      <c r="B100" s="217"/>
      <c r="C100" s="218"/>
      <c r="D100" s="180" t="s">
        <v>187</v>
      </c>
      <c r="E100" s="219" t="s">
        <v>72</v>
      </c>
      <c r="F100" s="220" t="s">
        <v>295</v>
      </c>
      <c r="G100" s="218"/>
      <c r="H100" s="221" t="s">
        <v>72</v>
      </c>
      <c r="I100" s="218"/>
      <c r="J100" s="218"/>
      <c r="K100" s="218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187</v>
      </c>
      <c r="AU100" s="226" t="s">
        <v>129</v>
      </c>
      <c r="AV100" s="13" t="s">
        <v>127</v>
      </c>
      <c r="AW100" s="13" t="s">
        <v>83</v>
      </c>
      <c r="AX100" s="13" t="s">
        <v>119</v>
      </c>
      <c r="AY100" s="226" t="s">
        <v>175</v>
      </c>
    </row>
    <row r="101" spans="2:65" s="11" customFormat="1">
      <c r="B101" s="184"/>
      <c r="C101" s="185"/>
      <c r="D101" s="196" t="s">
        <v>187</v>
      </c>
      <c r="E101" s="205" t="s">
        <v>72</v>
      </c>
      <c r="F101" s="206" t="s">
        <v>296</v>
      </c>
      <c r="G101" s="185"/>
      <c r="H101" s="207">
        <v>3.03</v>
      </c>
      <c r="I101" s="185"/>
      <c r="J101" s="185"/>
      <c r="K101" s="185"/>
      <c r="L101" s="189"/>
      <c r="M101" s="190"/>
      <c r="N101" s="191"/>
      <c r="O101" s="191"/>
      <c r="P101" s="191"/>
      <c r="Q101" s="191"/>
      <c r="R101" s="191"/>
      <c r="S101" s="191"/>
      <c r="T101" s="192"/>
      <c r="AT101" s="193" t="s">
        <v>187</v>
      </c>
      <c r="AU101" s="193" t="s">
        <v>129</v>
      </c>
      <c r="AV101" s="11" t="s">
        <v>129</v>
      </c>
      <c r="AW101" s="11" t="s">
        <v>83</v>
      </c>
      <c r="AX101" s="11" t="s">
        <v>127</v>
      </c>
      <c r="AY101" s="193" t="s">
        <v>175</v>
      </c>
    </row>
    <row r="102" spans="2:65" s="1" customFormat="1" ht="22.5" customHeight="1">
      <c r="B102" s="37"/>
      <c r="C102" s="208" t="s">
        <v>208</v>
      </c>
      <c r="D102" s="208" t="s">
        <v>200</v>
      </c>
      <c r="E102" s="209" t="s">
        <v>297</v>
      </c>
      <c r="F102" s="210" t="s">
        <v>298</v>
      </c>
      <c r="G102" s="211" t="s">
        <v>276</v>
      </c>
      <c r="H102" s="212">
        <v>3.03</v>
      </c>
      <c r="I102" s="213">
        <v>18</v>
      </c>
      <c r="J102" s="213">
        <f>ROUND(I102*H102,2)</f>
        <v>54.54</v>
      </c>
      <c r="K102" s="210" t="s">
        <v>72</v>
      </c>
      <c r="L102" s="214"/>
      <c r="M102" s="215" t="s">
        <v>72</v>
      </c>
      <c r="N102" s="216" t="s">
        <v>90</v>
      </c>
      <c r="O102" s="177">
        <v>0</v>
      </c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23" t="s">
        <v>204</v>
      </c>
      <c r="AT102" s="23" t="s">
        <v>200</v>
      </c>
      <c r="AU102" s="23" t="s">
        <v>129</v>
      </c>
      <c r="AY102" s="23" t="s">
        <v>175</v>
      </c>
      <c r="BE102" s="179">
        <f>IF(N102="základní",J102,0)</f>
        <v>54.54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3" t="s">
        <v>127</v>
      </c>
      <c r="BK102" s="179">
        <f>ROUND(I102*H102,2)</f>
        <v>54.54</v>
      </c>
      <c r="BL102" s="23" t="s">
        <v>181</v>
      </c>
      <c r="BM102" s="23" t="s">
        <v>299</v>
      </c>
    </row>
    <row r="103" spans="2:65" s="1" customFormat="1">
      <c r="B103" s="37"/>
      <c r="C103" s="59"/>
      <c r="D103" s="180" t="s">
        <v>183</v>
      </c>
      <c r="E103" s="59"/>
      <c r="F103" s="181" t="s">
        <v>298</v>
      </c>
      <c r="G103" s="59"/>
      <c r="H103" s="59"/>
      <c r="I103" s="59"/>
      <c r="J103" s="59"/>
      <c r="K103" s="59"/>
      <c r="L103" s="57"/>
      <c r="M103" s="182"/>
      <c r="N103" s="38"/>
      <c r="O103" s="38"/>
      <c r="P103" s="38"/>
      <c r="Q103" s="38"/>
      <c r="R103" s="38"/>
      <c r="S103" s="38"/>
      <c r="T103" s="74"/>
      <c r="AT103" s="23" t="s">
        <v>183</v>
      </c>
      <c r="AU103" s="23" t="s">
        <v>129</v>
      </c>
    </row>
    <row r="104" spans="2:65" s="13" customFormat="1">
      <c r="B104" s="217"/>
      <c r="C104" s="218"/>
      <c r="D104" s="180" t="s">
        <v>187</v>
      </c>
      <c r="E104" s="219" t="s">
        <v>72</v>
      </c>
      <c r="F104" s="220" t="s">
        <v>295</v>
      </c>
      <c r="G104" s="218"/>
      <c r="H104" s="221" t="s">
        <v>72</v>
      </c>
      <c r="I104" s="218"/>
      <c r="J104" s="218"/>
      <c r="K104" s="218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187</v>
      </c>
      <c r="AU104" s="226" t="s">
        <v>129</v>
      </c>
      <c r="AV104" s="13" t="s">
        <v>127</v>
      </c>
      <c r="AW104" s="13" t="s">
        <v>83</v>
      </c>
      <c r="AX104" s="13" t="s">
        <v>119</v>
      </c>
      <c r="AY104" s="226" t="s">
        <v>175</v>
      </c>
    </row>
    <row r="105" spans="2:65" s="11" customFormat="1">
      <c r="B105" s="184"/>
      <c r="C105" s="185"/>
      <c r="D105" s="196" t="s">
        <v>187</v>
      </c>
      <c r="E105" s="205" t="s">
        <v>72</v>
      </c>
      <c r="F105" s="206" t="s">
        <v>296</v>
      </c>
      <c r="G105" s="185"/>
      <c r="H105" s="207">
        <v>3.03</v>
      </c>
      <c r="I105" s="185"/>
      <c r="J105" s="185"/>
      <c r="K105" s="185"/>
      <c r="L105" s="189"/>
      <c r="M105" s="190"/>
      <c r="N105" s="191"/>
      <c r="O105" s="191"/>
      <c r="P105" s="191"/>
      <c r="Q105" s="191"/>
      <c r="R105" s="191"/>
      <c r="S105" s="191"/>
      <c r="T105" s="192"/>
      <c r="AT105" s="193" t="s">
        <v>187</v>
      </c>
      <c r="AU105" s="193" t="s">
        <v>129</v>
      </c>
      <c r="AV105" s="11" t="s">
        <v>129</v>
      </c>
      <c r="AW105" s="11" t="s">
        <v>83</v>
      </c>
      <c r="AX105" s="11" t="s">
        <v>127</v>
      </c>
      <c r="AY105" s="193" t="s">
        <v>175</v>
      </c>
    </row>
    <row r="106" spans="2:65" s="1" customFormat="1" ht="22.5" customHeight="1">
      <c r="B106" s="37"/>
      <c r="C106" s="169" t="s">
        <v>214</v>
      </c>
      <c r="D106" s="169" t="s">
        <v>177</v>
      </c>
      <c r="E106" s="170" t="s">
        <v>300</v>
      </c>
      <c r="F106" s="171" t="s">
        <v>301</v>
      </c>
      <c r="G106" s="172" t="s">
        <v>146</v>
      </c>
      <c r="H106" s="173">
        <v>1.131</v>
      </c>
      <c r="I106" s="174">
        <v>29.96</v>
      </c>
      <c r="J106" s="174">
        <f>ROUND(I106*H106,2)</f>
        <v>33.880000000000003</v>
      </c>
      <c r="K106" s="171" t="s">
        <v>180</v>
      </c>
      <c r="L106" s="57"/>
      <c r="M106" s="175" t="s">
        <v>72</v>
      </c>
      <c r="N106" s="176" t="s">
        <v>90</v>
      </c>
      <c r="O106" s="177">
        <v>0.113</v>
      </c>
      <c r="P106" s="177">
        <f>O106*H106</f>
        <v>0.127803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23" t="s">
        <v>181</v>
      </c>
      <c r="AT106" s="23" t="s">
        <v>177</v>
      </c>
      <c r="AU106" s="23" t="s">
        <v>129</v>
      </c>
      <c r="AY106" s="23" t="s">
        <v>175</v>
      </c>
      <c r="BE106" s="179">
        <f>IF(N106="základní",J106,0)</f>
        <v>33.880000000000003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3" t="s">
        <v>127</v>
      </c>
      <c r="BK106" s="179">
        <f>ROUND(I106*H106,2)</f>
        <v>33.880000000000003</v>
      </c>
      <c r="BL106" s="23" t="s">
        <v>181</v>
      </c>
      <c r="BM106" s="23" t="s">
        <v>302</v>
      </c>
    </row>
    <row r="107" spans="2:65" s="1" customFormat="1">
      <c r="B107" s="37"/>
      <c r="C107" s="59"/>
      <c r="D107" s="180" t="s">
        <v>183</v>
      </c>
      <c r="E107" s="59"/>
      <c r="F107" s="181" t="s">
        <v>303</v>
      </c>
      <c r="G107" s="59"/>
      <c r="H107" s="59"/>
      <c r="I107" s="59"/>
      <c r="J107" s="59"/>
      <c r="K107" s="59"/>
      <c r="L107" s="57"/>
      <c r="M107" s="182"/>
      <c r="N107" s="38"/>
      <c r="O107" s="38"/>
      <c r="P107" s="38"/>
      <c r="Q107" s="38"/>
      <c r="R107" s="38"/>
      <c r="S107" s="38"/>
      <c r="T107" s="74"/>
      <c r="AT107" s="23" t="s">
        <v>183</v>
      </c>
      <c r="AU107" s="23" t="s">
        <v>129</v>
      </c>
    </row>
    <row r="108" spans="2:65" s="1" customFormat="1" ht="67.5">
      <c r="B108" s="37"/>
      <c r="C108" s="59"/>
      <c r="D108" s="180" t="s">
        <v>185</v>
      </c>
      <c r="E108" s="59"/>
      <c r="F108" s="183" t="s">
        <v>304</v>
      </c>
      <c r="G108" s="59"/>
      <c r="H108" s="59"/>
      <c r="I108" s="59"/>
      <c r="J108" s="59"/>
      <c r="K108" s="59"/>
      <c r="L108" s="57"/>
      <c r="M108" s="182"/>
      <c r="N108" s="38"/>
      <c r="O108" s="38"/>
      <c r="P108" s="38"/>
      <c r="Q108" s="38"/>
      <c r="R108" s="38"/>
      <c r="S108" s="38"/>
      <c r="T108" s="74"/>
      <c r="AT108" s="23" t="s">
        <v>185</v>
      </c>
      <c r="AU108" s="23" t="s">
        <v>129</v>
      </c>
    </row>
    <row r="109" spans="2:65" s="13" customFormat="1">
      <c r="B109" s="217"/>
      <c r="C109" s="218"/>
      <c r="D109" s="180" t="s">
        <v>187</v>
      </c>
      <c r="E109" s="219" t="s">
        <v>72</v>
      </c>
      <c r="F109" s="220" t="s">
        <v>305</v>
      </c>
      <c r="G109" s="218"/>
      <c r="H109" s="221" t="s">
        <v>72</v>
      </c>
      <c r="I109" s="218"/>
      <c r="J109" s="218"/>
      <c r="K109" s="218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187</v>
      </c>
      <c r="AU109" s="226" t="s">
        <v>129</v>
      </c>
      <c r="AV109" s="13" t="s">
        <v>127</v>
      </c>
      <c r="AW109" s="13" t="s">
        <v>83</v>
      </c>
      <c r="AX109" s="13" t="s">
        <v>119</v>
      </c>
      <c r="AY109" s="226" t="s">
        <v>175</v>
      </c>
    </row>
    <row r="110" spans="2:65" s="11" customFormat="1">
      <c r="B110" s="184"/>
      <c r="C110" s="185"/>
      <c r="D110" s="180" t="s">
        <v>187</v>
      </c>
      <c r="E110" s="186" t="s">
        <v>72</v>
      </c>
      <c r="F110" s="187" t="s">
        <v>306</v>
      </c>
      <c r="G110" s="185"/>
      <c r="H110" s="188">
        <v>1.131</v>
      </c>
      <c r="I110" s="185"/>
      <c r="J110" s="185"/>
      <c r="K110" s="185"/>
      <c r="L110" s="189"/>
      <c r="M110" s="190"/>
      <c r="N110" s="191"/>
      <c r="O110" s="191"/>
      <c r="P110" s="191"/>
      <c r="Q110" s="191"/>
      <c r="R110" s="191"/>
      <c r="S110" s="191"/>
      <c r="T110" s="192"/>
      <c r="AT110" s="193" t="s">
        <v>187</v>
      </c>
      <c r="AU110" s="193" t="s">
        <v>129</v>
      </c>
      <c r="AV110" s="11" t="s">
        <v>129</v>
      </c>
      <c r="AW110" s="11" t="s">
        <v>83</v>
      </c>
      <c r="AX110" s="11" t="s">
        <v>119</v>
      </c>
      <c r="AY110" s="193" t="s">
        <v>175</v>
      </c>
    </row>
    <row r="111" spans="2:65" s="12" customFormat="1">
      <c r="B111" s="194"/>
      <c r="C111" s="195"/>
      <c r="D111" s="196" t="s">
        <v>187</v>
      </c>
      <c r="E111" s="197" t="s">
        <v>258</v>
      </c>
      <c r="F111" s="198" t="s">
        <v>188</v>
      </c>
      <c r="G111" s="195"/>
      <c r="H111" s="199">
        <v>1.131</v>
      </c>
      <c r="I111" s="195"/>
      <c r="J111" s="195"/>
      <c r="K111" s="195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187</v>
      </c>
      <c r="AU111" s="204" t="s">
        <v>129</v>
      </c>
      <c r="AV111" s="12" t="s">
        <v>181</v>
      </c>
      <c r="AW111" s="12" t="s">
        <v>83</v>
      </c>
      <c r="AX111" s="12" t="s">
        <v>127</v>
      </c>
      <c r="AY111" s="204" t="s">
        <v>175</v>
      </c>
    </row>
    <row r="112" spans="2:65" s="1" customFormat="1" ht="22.5" customHeight="1">
      <c r="B112" s="37"/>
      <c r="C112" s="208" t="s">
        <v>220</v>
      </c>
      <c r="D112" s="208" t="s">
        <v>200</v>
      </c>
      <c r="E112" s="209" t="s">
        <v>307</v>
      </c>
      <c r="F112" s="210" t="s">
        <v>308</v>
      </c>
      <c r="G112" s="211" t="s">
        <v>264</v>
      </c>
      <c r="H112" s="212">
        <v>0.11600000000000001</v>
      </c>
      <c r="I112" s="213">
        <v>747</v>
      </c>
      <c r="J112" s="213">
        <f>ROUND(I112*H112,2)</f>
        <v>86.65</v>
      </c>
      <c r="K112" s="210" t="s">
        <v>180</v>
      </c>
      <c r="L112" s="214"/>
      <c r="M112" s="215" t="s">
        <v>72</v>
      </c>
      <c r="N112" s="216" t="s">
        <v>90</v>
      </c>
      <c r="O112" s="177">
        <v>0</v>
      </c>
      <c r="P112" s="177">
        <f>O112*H112</f>
        <v>0</v>
      </c>
      <c r="Q112" s="177">
        <v>0.2</v>
      </c>
      <c r="R112" s="177">
        <f>Q112*H112</f>
        <v>2.3200000000000002E-2</v>
      </c>
      <c r="S112" s="177">
        <v>0</v>
      </c>
      <c r="T112" s="178">
        <f>S112*H112</f>
        <v>0</v>
      </c>
      <c r="AR112" s="23" t="s">
        <v>204</v>
      </c>
      <c r="AT112" s="23" t="s">
        <v>200</v>
      </c>
      <c r="AU112" s="23" t="s">
        <v>129</v>
      </c>
      <c r="AY112" s="23" t="s">
        <v>175</v>
      </c>
      <c r="BE112" s="179">
        <f>IF(N112="základní",J112,0)</f>
        <v>86.65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3" t="s">
        <v>127</v>
      </c>
      <c r="BK112" s="179">
        <f>ROUND(I112*H112,2)</f>
        <v>86.65</v>
      </c>
      <c r="BL112" s="23" t="s">
        <v>181</v>
      </c>
      <c r="BM112" s="23" t="s">
        <v>309</v>
      </c>
    </row>
    <row r="113" spans="2:65" s="1" customFormat="1">
      <c r="B113" s="37"/>
      <c r="C113" s="59"/>
      <c r="D113" s="180" t="s">
        <v>183</v>
      </c>
      <c r="E113" s="59"/>
      <c r="F113" s="181" t="s">
        <v>308</v>
      </c>
      <c r="G113" s="59"/>
      <c r="H113" s="59"/>
      <c r="I113" s="59"/>
      <c r="J113" s="59"/>
      <c r="K113" s="59"/>
      <c r="L113" s="57"/>
      <c r="M113" s="182"/>
      <c r="N113" s="38"/>
      <c r="O113" s="38"/>
      <c r="P113" s="38"/>
      <c r="Q113" s="38"/>
      <c r="R113" s="38"/>
      <c r="S113" s="38"/>
      <c r="T113" s="74"/>
      <c r="AT113" s="23" t="s">
        <v>183</v>
      </c>
      <c r="AU113" s="23" t="s">
        <v>129</v>
      </c>
    </row>
    <row r="114" spans="2:65" s="13" customFormat="1">
      <c r="B114" s="217"/>
      <c r="C114" s="218"/>
      <c r="D114" s="180" t="s">
        <v>187</v>
      </c>
      <c r="E114" s="219" t="s">
        <v>72</v>
      </c>
      <c r="F114" s="220" t="s">
        <v>310</v>
      </c>
      <c r="G114" s="218"/>
      <c r="H114" s="221" t="s">
        <v>72</v>
      </c>
      <c r="I114" s="218"/>
      <c r="J114" s="218"/>
      <c r="K114" s="218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187</v>
      </c>
      <c r="AU114" s="226" t="s">
        <v>129</v>
      </c>
      <c r="AV114" s="13" t="s">
        <v>127</v>
      </c>
      <c r="AW114" s="13" t="s">
        <v>83</v>
      </c>
      <c r="AX114" s="13" t="s">
        <v>119</v>
      </c>
      <c r="AY114" s="226" t="s">
        <v>175</v>
      </c>
    </row>
    <row r="115" spans="2:65" s="11" customFormat="1">
      <c r="B115" s="184"/>
      <c r="C115" s="185"/>
      <c r="D115" s="180" t="s">
        <v>187</v>
      </c>
      <c r="E115" s="186" t="s">
        <v>72</v>
      </c>
      <c r="F115" s="187" t="s">
        <v>311</v>
      </c>
      <c r="G115" s="185"/>
      <c r="H115" s="188">
        <v>0.11600000000000001</v>
      </c>
      <c r="I115" s="185"/>
      <c r="J115" s="185"/>
      <c r="K115" s="185"/>
      <c r="L115" s="189"/>
      <c r="M115" s="190"/>
      <c r="N115" s="191"/>
      <c r="O115" s="191"/>
      <c r="P115" s="191"/>
      <c r="Q115" s="191"/>
      <c r="R115" s="191"/>
      <c r="S115" s="191"/>
      <c r="T115" s="192"/>
      <c r="AT115" s="193" t="s">
        <v>187</v>
      </c>
      <c r="AU115" s="193" t="s">
        <v>129</v>
      </c>
      <c r="AV115" s="11" t="s">
        <v>129</v>
      </c>
      <c r="AW115" s="11" t="s">
        <v>83</v>
      </c>
      <c r="AX115" s="11" t="s">
        <v>119</v>
      </c>
      <c r="AY115" s="193" t="s">
        <v>175</v>
      </c>
    </row>
    <row r="116" spans="2:65" s="12" customFormat="1">
      <c r="B116" s="194"/>
      <c r="C116" s="195"/>
      <c r="D116" s="196" t="s">
        <v>187</v>
      </c>
      <c r="E116" s="197" t="s">
        <v>72</v>
      </c>
      <c r="F116" s="198" t="s">
        <v>188</v>
      </c>
      <c r="G116" s="195"/>
      <c r="H116" s="199">
        <v>0.11600000000000001</v>
      </c>
      <c r="I116" s="195"/>
      <c r="J116" s="195"/>
      <c r="K116" s="195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187</v>
      </c>
      <c r="AU116" s="204" t="s">
        <v>129</v>
      </c>
      <c r="AV116" s="12" t="s">
        <v>181</v>
      </c>
      <c r="AW116" s="12" t="s">
        <v>83</v>
      </c>
      <c r="AX116" s="12" t="s">
        <v>127</v>
      </c>
      <c r="AY116" s="204" t="s">
        <v>175</v>
      </c>
    </row>
    <row r="117" spans="2:65" s="1" customFormat="1" ht="22.5" customHeight="1">
      <c r="B117" s="37"/>
      <c r="C117" s="169" t="s">
        <v>204</v>
      </c>
      <c r="D117" s="169" t="s">
        <v>177</v>
      </c>
      <c r="E117" s="170" t="s">
        <v>312</v>
      </c>
      <c r="F117" s="171" t="s">
        <v>313</v>
      </c>
      <c r="G117" s="172" t="s">
        <v>203</v>
      </c>
      <c r="H117" s="173">
        <v>0.2</v>
      </c>
      <c r="I117" s="174">
        <v>21.3</v>
      </c>
      <c r="J117" s="174">
        <f>ROUND(I117*H117,2)</f>
        <v>4.26</v>
      </c>
      <c r="K117" s="171" t="s">
        <v>72</v>
      </c>
      <c r="L117" s="57"/>
      <c r="M117" s="175" t="s">
        <v>72</v>
      </c>
      <c r="N117" s="176" t="s">
        <v>90</v>
      </c>
      <c r="O117" s="177">
        <v>94.286000000000001</v>
      </c>
      <c r="P117" s="177">
        <f>O117*H117</f>
        <v>18.857200000000002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23" t="s">
        <v>181</v>
      </c>
      <c r="AT117" s="23" t="s">
        <v>177</v>
      </c>
      <c r="AU117" s="23" t="s">
        <v>129</v>
      </c>
      <c r="AY117" s="23" t="s">
        <v>175</v>
      </c>
      <c r="BE117" s="179">
        <f>IF(N117="základní",J117,0)</f>
        <v>4.26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3" t="s">
        <v>127</v>
      </c>
      <c r="BK117" s="179">
        <f>ROUND(I117*H117,2)</f>
        <v>4.26</v>
      </c>
      <c r="BL117" s="23" t="s">
        <v>181</v>
      </c>
      <c r="BM117" s="23" t="s">
        <v>314</v>
      </c>
    </row>
    <row r="118" spans="2:65" s="1" customFormat="1" ht="27">
      <c r="B118" s="37"/>
      <c r="C118" s="59"/>
      <c r="D118" s="180" t="s">
        <v>183</v>
      </c>
      <c r="E118" s="59"/>
      <c r="F118" s="181" t="s">
        <v>315</v>
      </c>
      <c r="G118" s="59"/>
      <c r="H118" s="59"/>
      <c r="I118" s="59"/>
      <c r="J118" s="59"/>
      <c r="K118" s="59"/>
      <c r="L118" s="57"/>
      <c r="M118" s="182"/>
      <c r="N118" s="38"/>
      <c r="O118" s="38"/>
      <c r="P118" s="38"/>
      <c r="Q118" s="38"/>
      <c r="R118" s="38"/>
      <c r="S118" s="38"/>
      <c r="T118" s="74"/>
      <c r="AT118" s="23" t="s">
        <v>183</v>
      </c>
      <c r="AU118" s="23" t="s">
        <v>129</v>
      </c>
    </row>
    <row r="119" spans="2:65" s="1" customFormat="1" ht="54">
      <c r="B119" s="37"/>
      <c r="C119" s="59"/>
      <c r="D119" s="180" t="s">
        <v>185</v>
      </c>
      <c r="E119" s="59"/>
      <c r="F119" s="183" t="s">
        <v>316</v>
      </c>
      <c r="G119" s="59"/>
      <c r="H119" s="59"/>
      <c r="I119" s="59"/>
      <c r="J119" s="59"/>
      <c r="K119" s="59"/>
      <c r="L119" s="57"/>
      <c r="M119" s="182"/>
      <c r="N119" s="38"/>
      <c r="O119" s="38"/>
      <c r="P119" s="38"/>
      <c r="Q119" s="38"/>
      <c r="R119" s="38"/>
      <c r="S119" s="38"/>
      <c r="T119" s="74"/>
      <c r="AT119" s="23" t="s">
        <v>185</v>
      </c>
      <c r="AU119" s="23" t="s">
        <v>129</v>
      </c>
    </row>
    <row r="120" spans="2:65" s="1" customFormat="1" ht="67.5">
      <c r="B120" s="37"/>
      <c r="C120" s="59"/>
      <c r="D120" s="180" t="s">
        <v>317</v>
      </c>
      <c r="E120" s="59"/>
      <c r="F120" s="183" t="s">
        <v>318</v>
      </c>
      <c r="G120" s="59"/>
      <c r="H120" s="59"/>
      <c r="I120" s="59"/>
      <c r="J120" s="59"/>
      <c r="K120" s="59"/>
      <c r="L120" s="57"/>
      <c r="M120" s="182"/>
      <c r="N120" s="38"/>
      <c r="O120" s="38"/>
      <c r="P120" s="38"/>
      <c r="Q120" s="38"/>
      <c r="R120" s="38"/>
      <c r="S120" s="38"/>
      <c r="T120" s="74"/>
      <c r="AT120" s="23" t="s">
        <v>317</v>
      </c>
      <c r="AU120" s="23" t="s">
        <v>129</v>
      </c>
    </row>
    <row r="121" spans="2:65" s="13" customFormat="1">
      <c r="B121" s="217"/>
      <c r="C121" s="218"/>
      <c r="D121" s="180" t="s">
        <v>187</v>
      </c>
      <c r="E121" s="219" t="s">
        <v>72</v>
      </c>
      <c r="F121" s="220" t="s">
        <v>319</v>
      </c>
      <c r="G121" s="218"/>
      <c r="H121" s="221" t="s">
        <v>72</v>
      </c>
      <c r="I121" s="218"/>
      <c r="J121" s="218"/>
      <c r="K121" s="218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187</v>
      </c>
      <c r="AU121" s="226" t="s">
        <v>129</v>
      </c>
      <c r="AV121" s="13" t="s">
        <v>127</v>
      </c>
      <c r="AW121" s="13" t="s">
        <v>83</v>
      </c>
      <c r="AX121" s="13" t="s">
        <v>119</v>
      </c>
      <c r="AY121" s="226" t="s">
        <v>175</v>
      </c>
    </row>
    <row r="122" spans="2:65" s="11" customFormat="1">
      <c r="B122" s="184"/>
      <c r="C122" s="185"/>
      <c r="D122" s="180" t="s">
        <v>187</v>
      </c>
      <c r="E122" s="186" t="s">
        <v>72</v>
      </c>
      <c r="F122" s="187" t="s">
        <v>320</v>
      </c>
      <c r="G122" s="185"/>
      <c r="H122" s="188">
        <v>0.2</v>
      </c>
      <c r="I122" s="185"/>
      <c r="J122" s="185"/>
      <c r="K122" s="185"/>
      <c r="L122" s="189"/>
      <c r="M122" s="190"/>
      <c r="N122" s="191"/>
      <c r="O122" s="191"/>
      <c r="P122" s="191"/>
      <c r="Q122" s="191"/>
      <c r="R122" s="191"/>
      <c r="S122" s="191"/>
      <c r="T122" s="192"/>
      <c r="AT122" s="193" t="s">
        <v>187</v>
      </c>
      <c r="AU122" s="193" t="s">
        <v>129</v>
      </c>
      <c r="AV122" s="11" t="s">
        <v>129</v>
      </c>
      <c r="AW122" s="11" t="s">
        <v>83</v>
      </c>
      <c r="AX122" s="11" t="s">
        <v>119</v>
      </c>
      <c r="AY122" s="193" t="s">
        <v>175</v>
      </c>
    </row>
    <row r="123" spans="2:65" s="12" customFormat="1">
      <c r="B123" s="194"/>
      <c r="C123" s="195"/>
      <c r="D123" s="196" t="s">
        <v>187</v>
      </c>
      <c r="E123" s="197" t="s">
        <v>72</v>
      </c>
      <c r="F123" s="198" t="s">
        <v>188</v>
      </c>
      <c r="G123" s="195"/>
      <c r="H123" s="199">
        <v>0.2</v>
      </c>
      <c r="I123" s="195"/>
      <c r="J123" s="195"/>
      <c r="K123" s="195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187</v>
      </c>
      <c r="AU123" s="204" t="s">
        <v>129</v>
      </c>
      <c r="AV123" s="12" t="s">
        <v>181</v>
      </c>
      <c r="AW123" s="12" t="s">
        <v>83</v>
      </c>
      <c r="AX123" s="12" t="s">
        <v>127</v>
      </c>
      <c r="AY123" s="204" t="s">
        <v>175</v>
      </c>
    </row>
    <row r="124" spans="2:65" s="1" customFormat="1" ht="22.5" customHeight="1">
      <c r="B124" s="37"/>
      <c r="C124" s="208" t="s">
        <v>229</v>
      </c>
      <c r="D124" s="208" t="s">
        <v>200</v>
      </c>
      <c r="E124" s="209" t="s">
        <v>321</v>
      </c>
      <c r="F124" s="210" t="s">
        <v>322</v>
      </c>
      <c r="G124" s="211" t="s">
        <v>203</v>
      </c>
      <c r="H124" s="212">
        <v>0.20599999999999999</v>
      </c>
      <c r="I124" s="213">
        <v>115</v>
      </c>
      <c r="J124" s="213">
        <f>ROUND(I124*H124,2)</f>
        <v>23.69</v>
      </c>
      <c r="K124" s="210" t="s">
        <v>72</v>
      </c>
      <c r="L124" s="214"/>
      <c r="M124" s="215" t="s">
        <v>72</v>
      </c>
      <c r="N124" s="216" t="s">
        <v>90</v>
      </c>
      <c r="O124" s="177">
        <v>0</v>
      </c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AR124" s="23" t="s">
        <v>204</v>
      </c>
      <c r="AT124" s="23" t="s">
        <v>200</v>
      </c>
      <c r="AU124" s="23" t="s">
        <v>129</v>
      </c>
      <c r="AY124" s="23" t="s">
        <v>175</v>
      </c>
      <c r="BE124" s="179">
        <f>IF(N124="základní",J124,0)</f>
        <v>23.69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3" t="s">
        <v>127</v>
      </c>
      <c r="BK124" s="179">
        <f>ROUND(I124*H124,2)</f>
        <v>23.69</v>
      </c>
      <c r="BL124" s="23" t="s">
        <v>181</v>
      </c>
      <c r="BM124" s="23" t="s">
        <v>323</v>
      </c>
    </row>
    <row r="125" spans="2:65" s="1" customFormat="1">
      <c r="B125" s="37"/>
      <c r="C125" s="59"/>
      <c r="D125" s="180" t="s">
        <v>183</v>
      </c>
      <c r="E125" s="59"/>
      <c r="F125" s="181" t="s">
        <v>322</v>
      </c>
      <c r="G125" s="59"/>
      <c r="H125" s="59"/>
      <c r="I125" s="59"/>
      <c r="J125" s="59"/>
      <c r="K125" s="59"/>
      <c r="L125" s="57"/>
      <c r="M125" s="182"/>
      <c r="N125" s="38"/>
      <c r="O125" s="38"/>
      <c r="P125" s="38"/>
      <c r="Q125" s="38"/>
      <c r="R125" s="38"/>
      <c r="S125" s="38"/>
      <c r="T125" s="74"/>
      <c r="AT125" s="23" t="s">
        <v>183</v>
      </c>
      <c r="AU125" s="23" t="s">
        <v>129</v>
      </c>
    </row>
    <row r="126" spans="2:65" s="13" customFormat="1">
      <c r="B126" s="217"/>
      <c r="C126" s="218"/>
      <c r="D126" s="180" t="s">
        <v>187</v>
      </c>
      <c r="E126" s="219" t="s">
        <v>72</v>
      </c>
      <c r="F126" s="220" t="s">
        <v>310</v>
      </c>
      <c r="G126" s="218"/>
      <c r="H126" s="221" t="s">
        <v>72</v>
      </c>
      <c r="I126" s="218"/>
      <c r="J126" s="218"/>
      <c r="K126" s="218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187</v>
      </c>
      <c r="AU126" s="226" t="s">
        <v>129</v>
      </c>
      <c r="AV126" s="13" t="s">
        <v>127</v>
      </c>
      <c r="AW126" s="13" t="s">
        <v>83</v>
      </c>
      <c r="AX126" s="13" t="s">
        <v>119</v>
      </c>
      <c r="AY126" s="226" t="s">
        <v>175</v>
      </c>
    </row>
    <row r="127" spans="2:65" s="11" customFormat="1">
      <c r="B127" s="184"/>
      <c r="C127" s="185"/>
      <c r="D127" s="180" t="s">
        <v>187</v>
      </c>
      <c r="E127" s="186" t="s">
        <v>72</v>
      </c>
      <c r="F127" s="187" t="s">
        <v>324</v>
      </c>
      <c r="G127" s="185"/>
      <c r="H127" s="188">
        <v>0.20599999999999999</v>
      </c>
      <c r="I127" s="185"/>
      <c r="J127" s="185"/>
      <c r="K127" s="185"/>
      <c r="L127" s="189"/>
      <c r="M127" s="190"/>
      <c r="N127" s="191"/>
      <c r="O127" s="191"/>
      <c r="P127" s="191"/>
      <c r="Q127" s="191"/>
      <c r="R127" s="191"/>
      <c r="S127" s="191"/>
      <c r="T127" s="192"/>
      <c r="AT127" s="193" t="s">
        <v>187</v>
      </c>
      <c r="AU127" s="193" t="s">
        <v>129</v>
      </c>
      <c r="AV127" s="11" t="s">
        <v>129</v>
      </c>
      <c r="AW127" s="11" t="s">
        <v>83</v>
      </c>
      <c r="AX127" s="11" t="s">
        <v>119</v>
      </c>
      <c r="AY127" s="193" t="s">
        <v>175</v>
      </c>
    </row>
    <row r="128" spans="2:65" s="12" customFormat="1">
      <c r="B128" s="194"/>
      <c r="C128" s="195"/>
      <c r="D128" s="196" t="s">
        <v>187</v>
      </c>
      <c r="E128" s="197" t="s">
        <v>72</v>
      </c>
      <c r="F128" s="198" t="s">
        <v>188</v>
      </c>
      <c r="G128" s="195"/>
      <c r="H128" s="199">
        <v>0.20599999999999999</v>
      </c>
      <c r="I128" s="195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187</v>
      </c>
      <c r="AU128" s="204" t="s">
        <v>129</v>
      </c>
      <c r="AV128" s="12" t="s">
        <v>181</v>
      </c>
      <c r="AW128" s="12" t="s">
        <v>83</v>
      </c>
      <c r="AX128" s="12" t="s">
        <v>127</v>
      </c>
      <c r="AY128" s="204" t="s">
        <v>175</v>
      </c>
    </row>
    <row r="129" spans="2:65" s="1" customFormat="1" ht="22.5" customHeight="1">
      <c r="B129" s="37"/>
      <c r="C129" s="169" t="s">
        <v>235</v>
      </c>
      <c r="D129" s="169" t="s">
        <v>177</v>
      </c>
      <c r="E129" s="170" t="s">
        <v>325</v>
      </c>
      <c r="F129" s="171" t="s">
        <v>326</v>
      </c>
      <c r="G129" s="172" t="s">
        <v>146</v>
      </c>
      <c r="H129" s="173">
        <v>1.0349999999999999</v>
      </c>
      <c r="I129" s="174">
        <v>62.73</v>
      </c>
      <c r="J129" s="174">
        <f>ROUND(I129*H129,2)</f>
        <v>64.930000000000007</v>
      </c>
      <c r="K129" s="171" t="s">
        <v>180</v>
      </c>
      <c r="L129" s="57"/>
      <c r="M129" s="175" t="s">
        <v>72</v>
      </c>
      <c r="N129" s="176" t="s">
        <v>90</v>
      </c>
      <c r="O129" s="177">
        <v>7.8E-2</v>
      </c>
      <c r="P129" s="177">
        <f>O129*H129</f>
        <v>8.0729999999999996E-2</v>
      </c>
      <c r="Q129" s="177">
        <v>3.6000000000000002E-4</v>
      </c>
      <c r="R129" s="177">
        <f>Q129*H129</f>
        <v>3.726E-4</v>
      </c>
      <c r="S129" s="177">
        <v>0</v>
      </c>
      <c r="T129" s="178">
        <f>S129*H129</f>
        <v>0</v>
      </c>
      <c r="AR129" s="23" t="s">
        <v>181</v>
      </c>
      <c r="AT129" s="23" t="s">
        <v>177</v>
      </c>
      <c r="AU129" s="23" t="s">
        <v>129</v>
      </c>
      <c r="AY129" s="23" t="s">
        <v>175</v>
      </c>
      <c r="BE129" s="179">
        <f>IF(N129="základní",J129,0)</f>
        <v>64.930000000000007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3" t="s">
        <v>127</v>
      </c>
      <c r="BK129" s="179">
        <f>ROUND(I129*H129,2)</f>
        <v>64.930000000000007</v>
      </c>
      <c r="BL129" s="23" t="s">
        <v>181</v>
      </c>
      <c r="BM129" s="23" t="s">
        <v>327</v>
      </c>
    </row>
    <row r="130" spans="2:65" s="1" customFormat="1" ht="27">
      <c r="B130" s="37"/>
      <c r="C130" s="59"/>
      <c r="D130" s="180" t="s">
        <v>183</v>
      </c>
      <c r="E130" s="59"/>
      <c r="F130" s="181" t="s">
        <v>328</v>
      </c>
      <c r="G130" s="59"/>
      <c r="H130" s="59"/>
      <c r="I130" s="59"/>
      <c r="J130" s="59"/>
      <c r="K130" s="59"/>
      <c r="L130" s="57"/>
      <c r="M130" s="182"/>
      <c r="N130" s="38"/>
      <c r="O130" s="38"/>
      <c r="P130" s="38"/>
      <c r="Q130" s="38"/>
      <c r="R130" s="38"/>
      <c r="S130" s="38"/>
      <c r="T130" s="74"/>
      <c r="AT130" s="23" t="s">
        <v>183</v>
      </c>
      <c r="AU130" s="23" t="s">
        <v>129</v>
      </c>
    </row>
    <row r="131" spans="2:65" s="1" customFormat="1" ht="27">
      <c r="B131" s="37"/>
      <c r="C131" s="59"/>
      <c r="D131" s="180" t="s">
        <v>185</v>
      </c>
      <c r="E131" s="59"/>
      <c r="F131" s="183" t="s">
        <v>329</v>
      </c>
      <c r="G131" s="59"/>
      <c r="H131" s="59"/>
      <c r="I131" s="59"/>
      <c r="J131" s="59"/>
      <c r="K131" s="59"/>
      <c r="L131" s="57"/>
      <c r="M131" s="182"/>
      <c r="N131" s="38"/>
      <c r="O131" s="38"/>
      <c r="P131" s="38"/>
      <c r="Q131" s="38"/>
      <c r="R131" s="38"/>
      <c r="S131" s="38"/>
      <c r="T131" s="74"/>
      <c r="AT131" s="23" t="s">
        <v>185</v>
      </c>
      <c r="AU131" s="23" t="s">
        <v>129</v>
      </c>
    </row>
    <row r="132" spans="2:65" s="13" customFormat="1">
      <c r="B132" s="217"/>
      <c r="C132" s="218"/>
      <c r="D132" s="180" t="s">
        <v>187</v>
      </c>
      <c r="E132" s="219" t="s">
        <v>72</v>
      </c>
      <c r="F132" s="220" t="s">
        <v>330</v>
      </c>
      <c r="G132" s="218"/>
      <c r="H132" s="221" t="s">
        <v>72</v>
      </c>
      <c r="I132" s="218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187</v>
      </c>
      <c r="AU132" s="226" t="s">
        <v>129</v>
      </c>
      <c r="AV132" s="13" t="s">
        <v>127</v>
      </c>
      <c r="AW132" s="13" t="s">
        <v>83</v>
      </c>
      <c r="AX132" s="13" t="s">
        <v>119</v>
      </c>
      <c r="AY132" s="226" t="s">
        <v>175</v>
      </c>
    </row>
    <row r="133" spans="2:65" s="11" customFormat="1">
      <c r="B133" s="184"/>
      <c r="C133" s="185"/>
      <c r="D133" s="180" t="s">
        <v>187</v>
      </c>
      <c r="E133" s="186" t="s">
        <v>72</v>
      </c>
      <c r="F133" s="187" t="s">
        <v>331</v>
      </c>
      <c r="G133" s="185"/>
      <c r="H133" s="188">
        <v>1.0349999999999999</v>
      </c>
      <c r="I133" s="185"/>
      <c r="J133" s="185"/>
      <c r="K133" s="185"/>
      <c r="L133" s="189"/>
      <c r="M133" s="190"/>
      <c r="N133" s="191"/>
      <c r="O133" s="191"/>
      <c r="P133" s="191"/>
      <c r="Q133" s="191"/>
      <c r="R133" s="191"/>
      <c r="S133" s="191"/>
      <c r="T133" s="192"/>
      <c r="AT133" s="193" t="s">
        <v>187</v>
      </c>
      <c r="AU133" s="193" t="s">
        <v>129</v>
      </c>
      <c r="AV133" s="11" t="s">
        <v>129</v>
      </c>
      <c r="AW133" s="11" t="s">
        <v>83</v>
      </c>
      <c r="AX133" s="11" t="s">
        <v>119</v>
      </c>
      <c r="AY133" s="193" t="s">
        <v>175</v>
      </c>
    </row>
    <row r="134" spans="2:65" s="12" customFormat="1">
      <c r="B134" s="194"/>
      <c r="C134" s="195"/>
      <c r="D134" s="196" t="s">
        <v>187</v>
      </c>
      <c r="E134" s="197" t="s">
        <v>255</v>
      </c>
      <c r="F134" s="198" t="s">
        <v>188</v>
      </c>
      <c r="G134" s="195"/>
      <c r="H134" s="199">
        <v>1.0349999999999999</v>
      </c>
      <c r="I134" s="195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187</v>
      </c>
      <c r="AU134" s="204" t="s">
        <v>129</v>
      </c>
      <c r="AV134" s="12" t="s">
        <v>181</v>
      </c>
      <c r="AW134" s="12" t="s">
        <v>83</v>
      </c>
      <c r="AX134" s="12" t="s">
        <v>127</v>
      </c>
      <c r="AY134" s="204" t="s">
        <v>175</v>
      </c>
    </row>
    <row r="135" spans="2:65" s="1" customFormat="1" ht="22.5" customHeight="1">
      <c r="B135" s="37"/>
      <c r="C135" s="208" t="s">
        <v>241</v>
      </c>
      <c r="D135" s="208" t="s">
        <v>200</v>
      </c>
      <c r="E135" s="209" t="s">
        <v>332</v>
      </c>
      <c r="F135" s="210" t="s">
        <v>333</v>
      </c>
      <c r="G135" s="211" t="s">
        <v>334</v>
      </c>
      <c r="H135" s="212">
        <v>10.661</v>
      </c>
      <c r="I135" s="213">
        <v>4.8600000000000003</v>
      </c>
      <c r="J135" s="213">
        <f>ROUND(I135*H135,2)</f>
        <v>51.81</v>
      </c>
      <c r="K135" s="210" t="s">
        <v>335</v>
      </c>
      <c r="L135" s="214"/>
      <c r="M135" s="215" t="s">
        <v>72</v>
      </c>
      <c r="N135" s="216" t="s">
        <v>90</v>
      </c>
      <c r="O135" s="177">
        <v>0</v>
      </c>
      <c r="P135" s="177">
        <f>O135*H135</f>
        <v>0</v>
      </c>
      <c r="Q135" s="177">
        <v>2.0000000000000002E-5</v>
      </c>
      <c r="R135" s="177">
        <f>Q135*H135</f>
        <v>2.1322000000000002E-4</v>
      </c>
      <c r="S135" s="177">
        <v>0</v>
      </c>
      <c r="T135" s="178">
        <f>S135*H135</f>
        <v>0</v>
      </c>
      <c r="AR135" s="23" t="s">
        <v>204</v>
      </c>
      <c r="AT135" s="23" t="s">
        <v>200</v>
      </c>
      <c r="AU135" s="23" t="s">
        <v>129</v>
      </c>
      <c r="AY135" s="23" t="s">
        <v>175</v>
      </c>
      <c r="BE135" s="179">
        <f>IF(N135="základní",J135,0)</f>
        <v>51.81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3" t="s">
        <v>127</v>
      </c>
      <c r="BK135" s="179">
        <f>ROUND(I135*H135,2)</f>
        <v>51.81</v>
      </c>
      <c r="BL135" s="23" t="s">
        <v>181</v>
      </c>
      <c r="BM135" s="23" t="s">
        <v>336</v>
      </c>
    </row>
    <row r="136" spans="2:65" s="1" customFormat="1">
      <c r="B136" s="37"/>
      <c r="C136" s="59"/>
      <c r="D136" s="180" t="s">
        <v>183</v>
      </c>
      <c r="E136" s="59"/>
      <c r="F136" s="181" t="s">
        <v>333</v>
      </c>
      <c r="G136" s="59"/>
      <c r="H136" s="59"/>
      <c r="I136" s="59"/>
      <c r="J136" s="59"/>
      <c r="K136" s="59"/>
      <c r="L136" s="57"/>
      <c r="M136" s="182"/>
      <c r="N136" s="38"/>
      <c r="O136" s="38"/>
      <c r="P136" s="38"/>
      <c r="Q136" s="38"/>
      <c r="R136" s="38"/>
      <c r="S136" s="38"/>
      <c r="T136" s="74"/>
      <c r="AT136" s="23" t="s">
        <v>183</v>
      </c>
      <c r="AU136" s="23" t="s">
        <v>129</v>
      </c>
    </row>
    <row r="137" spans="2:65" s="13" customFormat="1">
      <c r="B137" s="217"/>
      <c r="C137" s="218"/>
      <c r="D137" s="180" t="s">
        <v>187</v>
      </c>
      <c r="E137" s="219" t="s">
        <v>72</v>
      </c>
      <c r="F137" s="220" t="s">
        <v>337</v>
      </c>
      <c r="G137" s="218"/>
      <c r="H137" s="221" t="s">
        <v>72</v>
      </c>
      <c r="I137" s="218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187</v>
      </c>
      <c r="AU137" s="226" t="s">
        <v>129</v>
      </c>
      <c r="AV137" s="13" t="s">
        <v>127</v>
      </c>
      <c r="AW137" s="13" t="s">
        <v>83</v>
      </c>
      <c r="AX137" s="13" t="s">
        <v>119</v>
      </c>
      <c r="AY137" s="226" t="s">
        <v>175</v>
      </c>
    </row>
    <row r="138" spans="2:65" s="11" customFormat="1">
      <c r="B138" s="184"/>
      <c r="C138" s="185"/>
      <c r="D138" s="196" t="s">
        <v>187</v>
      </c>
      <c r="E138" s="205" t="s">
        <v>72</v>
      </c>
      <c r="F138" s="206" t="s">
        <v>338</v>
      </c>
      <c r="G138" s="185"/>
      <c r="H138" s="207">
        <v>10.661</v>
      </c>
      <c r="I138" s="185"/>
      <c r="J138" s="185"/>
      <c r="K138" s="185"/>
      <c r="L138" s="189"/>
      <c r="M138" s="190"/>
      <c r="N138" s="191"/>
      <c r="O138" s="191"/>
      <c r="P138" s="191"/>
      <c r="Q138" s="191"/>
      <c r="R138" s="191"/>
      <c r="S138" s="191"/>
      <c r="T138" s="192"/>
      <c r="AT138" s="193" t="s">
        <v>187</v>
      </c>
      <c r="AU138" s="193" t="s">
        <v>129</v>
      </c>
      <c r="AV138" s="11" t="s">
        <v>129</v>
      </c>
      <c r="AW138" s="11" t="s">
        <v>83</v>
      </c>
      <c r="AX138" s="11" t="s">
        <v>127</v>
      </c>
      <c r="AY138" s="193" t="s">
        <v>175</v>
      </c>
    </row>
    <row r="139" spans="2:65" s="1" customFormat="1" ht="22.5" customHeight="1">
      <c r="B139" s="37"/>
      <c r="C139" s="169" t="s">
        <v>249</v>
      </c>
      <c r="D139" s="169" t="s">
        <v>177</v>
      </c>
      <c r="E139" s="170" t="s">
        <v>339</v>
      </c>
      <c r="F139" s="171" t="s">
        <v>340</v>
      </c>
      <c r="G139" s="172" t="s">
        <v>264</v>
      </c>
      <c r="H139" s="173">
        <v>0.1</v>
      </c>
      <c r="I139" s="174">
        <v>287.5</v>
      </c>
      <c r="J139" s="174">
        <f>ROUND(I139*H139,2)</f>
        <v>28.75</v>
      </c>
      <c r="K139" s="171" t="s">
        <v>180</v>
      </c>
      <c r="L139" s="57"/>
      <c r="M139" s="175" t="s">
        <v>72</v>
      </c>
      <c r="N139" s="176" t="s">
        <v>90</v>
      </c>
      <c r="O139" s="177">
        <v>0.45200000000000001</v>
      </c>
      <c r="P139" s="177">
        <f>O139*H139</f>
        <v>4.5200000000000004E-2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23" t="s">
        <v>181</v>
      </c>
      <c r="AT139" s="23" t="s">
        <v>177</v>
      </c>
      <c r="AU139" s="23" t="s">
        <v>129</v>
      </c>
      <c r="AY139" s="23" t="s">
        <v>175</v>
      </c>
      <c r="BE139" s="179">
        <f>IF(N139="základní",J139,0)</f>
        <v>28.75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3" t="s">
        <v>127</v>
      </c>
      <c r="BK139" s="179">
        <f>ROUND(I139*H139,2)</f>
        <v>28.75</v>
      </c>
      <c r="BL139" s="23" t="s">
        <v>181</v>
      </c>
      <c r="BM139" s="23" t="s">
        <v>341</v>
      </c>
    </row>
    <row r="140" spans="2:65" s="1" customFormat="1">
      <c r="B140" s="37"/>
      <c r="C140" s="59"/>
      <c r="D140" s="180" t="s">
        <v>183</v>
      </c>
      <c r="E140" s="59"/>
      <c r="F140" s="181" t="s">
        <v>342</v>
      </c>
      <c r="G140" s="59"/>
      <c r="H140" s="59"/>
      <c r="I140" s="59"/>
      <c r="J140" s="59"/>
      <c r="K140" s="59"/>
      <c r="L140" s="57"/>
      <c r="M140" s="182"/>
      <c r="N140" s="38"/>
      <c r="O140" s="38"/>
      <c r="P140" s="38"/>
      <c r="Q140" s="38"/>
      <c r="R140" s="38"/>
      <c r="S140" s="38"/>
      <c r="T140" s="74"/>
      <c r="AT140" s="23" t="s">
        <v>183</v>
      </c>
      <c r="AU140" s="23" t="s">
        <v>129</v>
      </c>
    </row>
    <row r="141" spans="2:65" s="1" customFormat="1" ht="54">
      <c r="B141" s="37"/>
      <c r="C141" s="59"/>
      <c r="D141" s="180" t="s">
        <v>185</v>
      </c>
      <c r="E141" s="59"/>
      <c r="F141" s="183" t="s">
        <v>343</v>
      </c>
      <c r="G141" s="59"/>
      <c r="H141" s="59"/>
      <c r="I141" s="59"/>
      <c r="J141" s="59"/>
      <c r="K141" s="59"/>
      <c r="L141" s="57"/>
      <c r="M141" s="182"/>
      <c r="N141" s="38"/>
      <c r="O141" s="38"/>
      <c r="P141" s="38"/>
      <c r="Q141" s="38"/>
      <c r="R141" s="38"/>
      <c r="S141" s="38"/>
      <c r="T141" s="74"/>
      <c r="AT141" s="23" t="s">
        <v>185</v>
      </c>
      <c r="AU141" s="23" t="s">
        <v>129</v>
      </c>
    </row>
    <row r="142" spans="2:65" s="13" customFormat="1">
      <c r="B142" s="217"/>
      <c r="C142" s="218"/>
      <c r="D142" s="180" t="s">
        <v>187</v>
      </c>
      <c r="E142" s="219" t="s">
        <v>72</v>
      </c>
      <c r="F142" s="220" t="s">
        <v>344</v>
      </c>
      <c r="G142" s="218"/>
      <c r="H142" s="221" t="s">
        <v>72</v>
      </c>
      <c r="I142" s="218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187</v>
      </c>
      <c r="AU142" s="226" t="s">
        <v>129</v>
      </c>
      <c r="AV142" s="13" t="s">
        <v>127</v>
      </c>
      <c r="AW142" s="13" t="s">
        <v>83</v>
      </c>
      <c r="AX142" s="13" t="s">
        <v>119</v>
      </c>
      <c r="AY142" s="226" t="s">
        <v>175</v>
      </c>
    </row>
    <row r="143" spans="2:65" s="11" customFormat="1">
      <c r="B143" s="184"/>
      <c r="C143" s="185"/>
      <c r="D143" s="180" t="s">
        <v>187</v>
      </c>
      <c r="E143" s="186" t="s">
        <v>72</v>
      </c>
      <c r="F143" s="187" t="s">
        <v>345</v>
      </c>
      <c r="G143" s="185"/>
      <c r="H143" s="188">
        <v>0.1</v>
      </c>
      <c r="I143" s="185"/>
      <c r="J143" s="185"/>
      <c r="K143" s="185"/>
      <c r="L143" s="189"/>
      <c r="M143" s="190"/>
      <c r="N143" s="191"/>
      <c r="O143" s="191"/>
      <c r="P143" s="191"/>
      <c r="Q143" s="191"/>
      <c r="R143" s="191"/>
      <c r="S143" s="191"/>
      <c r="T143" s="192"/>
      <c r="AT143" s="193" t="s">
        <v>187</v>
      </c>
      <c r="AU143" s="193" t="s">
        <v>129</v>
      </c>
      <c r="AV143" s="11" t="s">
        <v>129</v>
      </c>
      <c r="AW143" s="11" t="s">
        <v>83</v>
      </c>
      <c r="AX143" s="11" t="s">
        <v>119</v>
      </c>
      <c r="AY143" s="193" t="s">
        <v>175</v>
      </c>
    </row>
    <row r="144" spans="2:65" s="12" customFormat="1">
      <c r="B144" s="194"/>
      <c r="C144" s="195"/>
      <c r="D144" s="196" t="s">
        <v>187</v>
      </c>
      <c r="E144" s="197" t="s">
        <v>262</v>
      </c>
      <c r="F144" s="198" t="s">
        <v>188</v>
      </c>
      <c r="G144" s="195"/>
      <c r="H144" s="199">
        <v>0.1</v>
      </c>
      <c r="I144" s="195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187</v>
      </c>
      <c r="AU144" s="204" t="s">
        <v>129</v>
      </c>
      <c r="AV144" s="12" t="s">
        <v>181</v>
      </c>
      <c r="AW144" s="12" t="s">
        <v>83</v>
      </c>
      <c r="AX144" s="12" t="s">
        <v>127</v>
      </c>
      <c r="AY144" s="204" t="s">
        <v>175</v>
      </c>
    </row>
    <row r="145" spans="2:65" s="1" customFormat="1" ht="22.5" customHeight="1">
      <c r="B145" s="37"/>
      <c r="C145" s="169" t="s">
        <v>346</v>
      </c>
      <c r="D145" s="169" t="s">
        <v>177</v>
      </c>
      <c r="E145" s="170" t="s">
        <v>347</v>
      </c>
      <c r="F145" s="171" t="s">
        <v>348</v>
      </c>
      <c r="G145" s="172" t="s">
        <v>264</v>
      </c>
      <c r="H145" s="173">
        <v>0.4</v>
      </c>
      <c r="I145" s="174">
        <v>17.399999999999999</v>
      </c>
      <c r="J145" s="174">
        <f>ROUND(I145*H145,2)</f>
        <v>6.96</v>
      </c>
      <c r="K145" s="171" t="s">
        <v>180</v>
      </c>
      <c r="L145" s="57"/>
      <c r="M145" s="175" t="s">
        <v>72</v>
      </c>
      <c r="N145" s="176" t="s">
        <v>90</v>
      </c>
      <c r="O145" s="177">
        <v>2.8000000000000001E-2</v>
      </c>
      <c r="P145" s="177">
        <f>O145*H145</f>
        <v>1.1200000000000002E-2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AR145" s="23" t="s">
        <v>181</v>
      </c>
      <c r="AT145" s="23" t="s">
        <v>177</v>
      </c>
      <c r="AU145" s="23" t="s">
        <v>129</v>
      </c>
      <c r="AY145" s="23" t="s">
        <v>175</v>
      </c>
      <c r="BE145" s="179">
        <f>IF(N145="základní",J145,0)</f>
        <v>6.96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3" t="s">
        <v>127</v>
      </c>
      <c r="BK145" s="179">
        <f>ROUND(I145*H145,2)</f>
        <v>6.96</v>
      </c>
      <c r="BL145" s="23" t="s">
        <v>181</v>
      </c>
      <c r="BM145" s="23" t="s">
        <v>349</v>
      </c>
    </row>
    <row r="146" spans="2:65" s="1" customFormat="1">
      <c r="B146" s="37"/>
      <c r="C146" s="59"/>
      <c r="D146" s="180" t="s">
        <v>183</v>
      </c>
      <c r="E146" s="59"/>
      <c r="F146" s="181" t="s">
        <v>350</v>
      </c>
      <c r="G146" s="59"/>
      <c r="H146" s="59"/>
      <c r="I146" s="59"/>
      <c r="J146" s="59"/>
      <c r="K146" s="59"/>
      <c r="L146" s="57"/>
      <c r="M146" s="182"/>
      <c r="N146" s="38"/>
      <c r="O146" s="38"/>
      <c r="P146" s="38"/>
      <c r="Q146" s="38"/>
      <c r="R146" s="38"/>
      <c r="S146" s="38"/>
      <c r="T146" s="74"/>
      <c r="AT146" s="23" t="s">
        <v>183</v>
      </c>
      <c r="AU146" s="23" t="s">
        <v>129</v>
      </c>
    </row>
    <row r="147" spans="2:65" s="1" customFormat="1" ht="54">
      <c r="B147" s="37"/>
      <c r="C147" s="59"/>
      <c r="D147" s="180" t="s">
        <v>185</v>
      </c>
      <c r="E147" s="59"/>
      <c r="F147" s="183" t="s">
        <v>343</v>
      </c>
      <c r="G147" s="59"/>
      <c r="H147" s="59"/>
      <c r="I147" s="59"/>
      <c r="J147" s="59"/>
      <c r="K147" s="59"/>
      <c r="L147" s="57"/>
      <c r="M147" s="182"/>
      <c r="N147" s="38"/>
      <c r="O147" s="38"/>
      <c r="P147" s="38"/>
      <c r="Q147" s="38"/>
      <c r="R147" s="38"/>
      <c r="S147" s="38"/>
      <c r="T147" s="74"/>
      <c r="AT147" s="23" t="s">
        <v>185</v>
      </c>
      <c r="AU147" s="23" t="s">
        <v>129</v>
      </c>
    </row>
    <row r="148" spans="2:65" s="13" customFormat="1">
      <c r="B148" s="217"/>
      <c r="C148" s="218"/>
      <c r="D148" s="180" t="s">
        <v>187</v>
      </c>
      <c r="E148" s="219" t="s">
        <v>72</v>
      </c>
      <c r="F148" s="220" t="s">
        <v>351</v>
      </c>
      <c r="G148" s="218"/>
      <c r="H148" s="221" t="s">
        <v>72</v>
      </c>
      <c r="I148" s="218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187</v>
      </c>
      <c r="AU148" s="226" t="s">
        <v>129</v>
      </c>
      <c r="AV148" s="13" t="s">
        <v>127</v>
      </c>
      <c r="AW148" s="13" t="s">
        <v>83</v>
      </c>
      <c r="AX148" s="13" t="s">
        <v>119</v>
      </c>
      <c r="AY148" s="226" t="s">
        <v>175</v>
      </c>
    </row>
    <row r="149" spans="2:65" s="11" customFormat="1">
      <c r="B149" s="184"/>
      <c r="C149" s="185"/>
      <c r="D149" s="180" t="s">
        <v>187</v>
      </c>
      <c r="E149" s="186" t="s">
        <v>72</v>
      </c>
      <c r="F149" s="187" t="s">
        <v>352</v>
      </c>
      <c r="G149" s="185"/>
      <c r="H149" s="188">
        <v>0.4</v>
      </c>
      <c r="I149" s="185"/>
      <c r="J149" s="185"/>
      <c r="K149" s="185"/>
      <c r="L149" s="189"/>
      <c r="M149" s="190"/>
      <c r="N149" s="191"/>
      <c r="O149" s="191"/>
      <c r="P149" s="191"/>
      <c r="Q149" s="191"/>
      <c r="R149" s="191"/>
      <c r="S149" s="191"/>
      <c r="T149" s="192"/>
      <c r="AT149" s="193" t="s">
        <v>187</v>
      </c>
      <c r="AU149" s="193" t="s">
        <v>129</v>
      </c>
      <c r="AV149" s="11" t="s">
        <v>129</v>
      </c>
      <c r="AW149" s="11" t="s">
        <v>83</v>
      </c>
      <c r="AX149" s="11" t="s">
        <v>119</v>
      </c>
      <c r="AY149" s="193" t="s">
        <v>175</v>
      </c>
    </row>
    <row r="150" spans="2:65" s="12" customFormat="1">
      <c r="B150" s="194"/>
      <c r="C150" s="195"/>
      <c r="D150" s="196" t="s">
        <v>187</v>
      </c>
      <c r="E150" s="197" t="s">
        <v>72</v>
      </c>
      <c r="F150" s="198" t="s">
        <v>188</v>
      </c>
      <c r="G150" s="195"/>
      <c r="H150" s="199">
        <v>0.4</v>
      </c>
      <c r="I150" s="195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187</v>
      </c>
      <c r="AU150" s="204" t="s">
        <v>129</v>
      </c>
      <c r="AV150" s="12" t="s">
        <v>181</v>
      </c>
      <c r="AW150" s="12" t="s">
        <v>83</v>
      </c>
      <c r="AX150" s="12" t="s">
        <v>127</v>
      </c>
      <c r="AY150" s="204" t="s">
        <v>175</v>
      </c>
    </row>
    <row r="151" spans="2:65" s="1" customFormat="1" ht="22.5" customHeight="1">
      <c r="B151" s="37"/>
      <c r="C151" s="208" t="s">
        <v>353</v>
      </c>
      <c r="D151" s="208" t="s">
        <v>200</v>
      </c>
      <c r="E151" s="209" t="s">
        <v>354</v>
      </c>
      <c r="F151" s="210" t="s">
        <v>355</v>
      </c>
      <c r="G151" s="211" t="s">
        <v>264</v>
      </c>
      <c r="H151" s="212">
        <v>0.1</v>
      </c>
      <c r="I151" s="213">
        <v>40.700000000000003</v>
      </c>
      <c r="J151" s="213">
        <f>ROUND(I151*H151,2)</f>
        <v>4.07</v>
      </c>
      <c r="K151" s="210" t="s">
        <v>180</v>
      </c>
      <c r="L151" s="214"/>
      <c r="M151" s="215" t="s">
        <v>72</v>
      </c>
      <c r="N151" s="216" t="s">
        <v>90</v>
      </c>
      <c r="O151" s="177">
        <v>0</v>
      </c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AR151" s="23" t="s">
        <v>204</v>
      </c>
      <c r="AT151" s="23" t="s">
        <v>200</v>
      </c>
      <c r="AU151" s="23" t="s">
        <v>129</v>
      </c>
      <c r="AY151" s="23" t="s">
        <v>175</v>
      </c>
      <c r="BE151" s="179">
        <f>IF(N151="základní",J151,0)</f>
        <v>4.07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3" t="s">
        <v>127</v>
      </c>
      <c r="BK151" s="179">
        <f>ROUND(I151*H151,2)</f>
        <v>4.07</v>
      </c>
      <c r="BL151" s="23" t="s">
        <v>181</v>
      </c>
      <c r="BM151" s="23" t="s">
        <v>356</v>
      </c>
    </row>
    <row r="152" spans="2:65" s="1" customFormat="1">
      <c r="B152" s="37"/>
      <c r="C152" s="59"/>
      <c r="D152" s="180" t="s">
        <v>183</v>
      </c>
      <c r="E152" s="59"/>
      <c r="F152" s="181" t="s">
        <v>355</v>
      </c>
      <c r="G152" s="59"/>
      <c r="H152" s="59"/>
      <c r="I152" s="59"/>
      <c r="J152" s="59"/>
      <c r="K152" s="59"/>
      <c r="L152" s="57"/>
      <c r="M152" s="182"/>
      <c r="N152" s="38"/>
      <c r="O152" s="38"/>
      <c r="P152" s="38"/>
      <c r="Q152" s="38"/>
      <c r="R152" s="38"/>
      <c r="S152" s="38"/>
      <c r="T152" s="74"/>
      <c r="AT152" s="23" t="s">
        <v>183</v>
      </c>
      <c r="AU152" s="23" t="s">
        <v>129</v>
      </c>
    </row>
    <row r="153" spans="2:65" s="1" customFormat="1" ht="27">
      <c r="B153" s="37"/>
      <c r="C153" s="59"/>
      <c r="D153" s="180" t="s">
        <v>317</v>
      </c>
      <c r="E153" s="59"/>
      <c r="F153" s="183" t="s">
        <v>357</v>
      </c>
      <c r="G153" s="59"/>
      <c r="H153" s="59"/>
      <c r="I153" s="59"/>
      <c r="J153" s="59"/>
      <c r="K153" s="59"/>
      <c r="L153" s="57"/>
      <c r="M153" s="182"/>
      <c r="N153" s="38"/>
      <c r="O153" s="38"/>
      <c r="P153" s="38"/>
      <c r="Q153" s="38"/>
      <c r="R153" s="38"/>
      <c r="S153" s="38"/>
      <c r="T153" s="74"/>
      <c r="AT153" s="23" t="s">
        <v>317</v>
      </c>
      <c r="AU153" s="23" t="s">
        <v>129</v>
      </c>
    </row>
    <row r="154" spans="2:65" s="11" customFormat="1">
      <c r="B154" s="184"/>
      <c r="C154" s="185"/>
      <c r="D154" s="180" t="s">
        <v>187</v>
      </c>
      <c r="E154" s="186" t="s">
        <v>72</v>
      </c>
      <c r="F154" s="187" t="s">
        <v>262</v>
      </c>
      <c r="G154" s="185"/>
      <c r="H154" s="188">
        <v>0.1</v>
      </c>
      <c r="I154" s="185"/>
      <c r="J154" s="185"/>
      <c r="K154" s="185"/>
      <c r="L154" s="189"/>
      <c r="M154" s="190"/>
      <c r="N154" s="191"/>
      <c r="O154" s="191"/>
      <c r="P154" s="191"/>
      <c r="Q154" s="191"/>
      <c r="R154" s="191"/>
      <c r="S154" s="191"/>
      <c r="T154" s="192"/>
      <c r="AT154" s="193" t="s">
        <v>187</v>
      </c>
      <c r="AU154" s="193" t="s">
        <v>129</v>
      </c>
      <c r="AV154" s="11" t="s">
        <v>129</v>
      </c>
      <c r="AW154" s="11" t="s">
        <v>83</v>
      </c>
      <c r="AX154" s="11" t="s">
        <v>127</v>
      </c>
      <c r="AY154" s="193" t="s">
        <v>175</v>
      </c>
    </row>
    <row r="155" spans="2:65" s="10" customFormat="1" ht="29.85" customHeight="1">
      <c r="B155" s="152"/>
      <c r="C155" s="153"/>
      <c r="D155" s="166" t="s">
        <v>118</v>
      </c>
      <c r="E155" s="167" t="s">
        <v>358</v>
      </c>
      <c r="F155" s="167" t="s">
        <v>359</v>
      </c>
      <c r="G155" s="153"/>
      <c r="H155" s="153"/>
      <c r="I155" s="153"/>
      <c r="J155" s="168">
        <f>BK155</f>
        <v>3914</v>
      </c>
      <c r="K155" s="153"/>
      <c r="L155" s="157"/>
      <c r="M155" s="158"/>
      <c r="N155" s="160"/>
      <c r="O155" s="160"/>
      <c r="P155" s="161">
        <f>SUM(P156:P158)</f>
        <v>0</v>
      </c>
      <c r="Q155" s="160"/>
      <c r="R155" s="161">
        <f>SUM(R156:R158)</f>
        <v>3.0899999999999999E-5</v>
      </c>
      <c r="S155" s="160"/>
      <c r="T155" s="162">
        <f>SUM(T156:T158)</f>
        <v>0</v>
      </c>
      <c r="AR155" s="163" t="s">
        <v>127</v>
      </c>
      <c r="AT155" s="164" t="s">
        <v>118</v>
      </c>
      <c r="AU155" s="164" t="s">
        <v>127</v>
      </c>
      <c r="AY155" s="163" t="s">
        <v>175</v>
      </c>
      <c r="BK155" s="165">
        <f>SUM(BK156:BK158)</f>
        <v>3914</v>
      </c>
    </row>
    <row r="156" spans="2:65" s="1" customFormat="1" ht="22.5" customHeight="1">
      <c r="B156" s="37"/>
      <c r="C156" s="208" t="s">
        <v>63</v>
      </c>
      <c r="D156" s="208" t="s">
        <v>200</v>
      </c>
      <c r="E156" s="209" t="s">
        <v>360</v>
      </c>
      <c r="F156" s="210" t="s">
        <v>361</v>
      </c>
      <c r="G156" s="211" t="s">
        <v>276</v>
      </c>
      <c r="H156" s="212">
        <v>1.03</v>
      </c>
      <c r="I156" s="213">
        <v>3800</v>
      </c>
      <c r="J156" s="213">
        <f>ROUND(I156*H156,2)</f>
        <v>3914</v>
      </c>
      <c r="K156" s="210" t="s">
        <v>72</v>
      </c>
      <c r="L156" s="214"/>
      <c r="M156" s="215" t="s">
        <v>72</v>
      </c>
      <c r="N156" s="216" t="s">
        <v>90</v>
      </c>
      <c r="O156" s="177">
        <v>0</v>
      </c>
      <c r="P156" s="177">
        <f>O156*H156</f>
        <v>0</v>
      </c>
      <c r="Q156" s="177">
        <v>3.0000000000000001E-5</v>
      </c>
      <c r="R156" s="177">
        <f>Q156*H156</f>
        <v>3.0899999999999999E-5</v>
      </c>
      <c r="S156" s="177">
        <v>0</v>
      </c>
      <c r="T156" s="178">
        <f>S156*H156</f>
        <v>0</v>
      </c>
      <c r="AR156" s="23" t="s">
        <v>204</v>
      </c>
      <c r="AT156" s="23" t="s">
        <v>200</v>
      </c>
      <c r="AU156" s="23" t="s">
        <v>129</v>
      </c>
      <c r="AY156" s="23" t="s">
        <v>175</v>
      </c>
      <c r="BE156" s="179">
        <f>IF(N156="základní",J156,0)</f>
        <v>3914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3" t="s">
        <v>127</v>
      </c>
      <c r="BK156" s="179">
        <f>ROUND(I156*H156,2)</f>
        <v>3914</v>
      </c>
      <c r="BL156" s="23" t="s">
        <v>181</v>
      </c>
      <c r="BM156" s="23" t="s">
        <v>362</v>
      </c>
    </row>
    <row r="157" spans="2:65" s="1" customFormat="1">
      <c r="B157" s="37"/>
      <c r="C157" s="59"/>
      <c r="D157" s="180" t="s">
        <v>183</v>
      </c>
      <c r="E157" s="59"/>
      <c r="F157" s="181" t="s">
        <v>361</v>
      </c>
      <c r="G157" s="59"/>
      <c r="H157" s="59"/>
      <c r="I157" s="59"/>
      <c r="J157" s="59"/>
      <c r="K157" s="59"/>
      <c r="L157" s="57"/>
      <c r="M157" s="182"/>
      <c r="N157" s="38"/>
      <c r="O157" s="38"/>
      <c r="P157" s="38"/>
      <c r="Q157" s="38"/>
      <c r="R157" s="38"/>
      <c r="S157" s="38"/>
      <c r="T157" s="74"/>
      <c r="AT157" s="23" t="s">
        <v>183</v>
      </c>
      <c r="AU157" s="23" t="s">
        <v>129</v>
      </c>
    </row>
    <row r="158" spans="2:65" s="11" customFormat="1">
      <c r="B158" s="184"/>
      <c r="C158" s="185"/>
      <c r="D158" s="180" t="s">
        <v>187</v>
      </c>
      <c r="E158" s="185"/>
      <c r="F158" s="187" t="s">
        <v>363</v>
      </c>
      <c r="G158" s="185"/>
      <c r="H158" s="188">
        <v>1.03</v>
      </c>
      <c r="I158" s="185"/>
      <c r="J158" s="185"/>
      <c r="K158" s="185"/>
      <c r="L158" s="189"/>
      <c r="M158" s="190"/>
      <c r="N158" s="191"/>
      <c r="O158" s="191"/>
      <c r="P158" s="191"/>
      <c r="Q158" s="191"/>
      <c r="R158" s="191"/>
      <c r="S158" s="191"/>
      <c r="T158" s="192"/>
      <c r="AT158" s="193" t="s">
        <v>187</v>
      </c>
      <c r="AU158" s="193" t="s">
        <v>129</v>
      </c>
      <c r="AV158" s="11" t="s">
        <v>129</v>
      </c>
      <c r="AW158" s="11" t="s">
        <v>59</v>
      </c>
      <c r="AX158" s="11" t="s">
        <v>127</v>
      </c>
      <c r="AY158" s="193" t="s">
        <v>175</v>
      </c>
    </row>
    <row r="159" spans="2:65" s="10" customFormat="1" ht="29.85" customHeight="1">
      <c r="B159" s="152"/>
      <c r="C159" s="153"/>
      <c r="D159" s="166" t="s">
        <v>118</v>
      </c>
      <c r="E159" s="167" t="s">
        <v>247</v>
      </c>
      <c r="F159" s="167" t="s">
        <v>248</v>
      </c>
      <c r="G159" s="153"/>
      <c r="H159" s="153"/>
      <c r="I159" s="153"/>
      <c r="J159" s="168">
        <f>BK159</f>
        <v>25.2</v>
      </c>
      <c r="K159" s="153"/>
      <c r="L159" s="157"/>
      <c r="M159" s="158"/>
      <c r="N159" s="160"/>
      <c r="O159" s="160"/>
      <c r="P159" s="161">
        <f>SUM(P160:P161)</f>
        <v>6.6099000000000005E-2</v>
      </c>
      <c r="Q159" s="160"/>
      <c r="R159" s="161">
        <f>SUM(R160:R161)</f>
        <v>0</v>
      </c>
      <c r="S159" s="160"/>
      <c r="T159" s="162">
        <f>SUM(T160:T161)</f>
        <v>0</v>
      </c>
      <c r="AR159" s="163" t="s">
        <v>127</v>
      </c>
      <c r="AT159" s="164" t="s">
        <v>118</v>
      </c>
      <c r="AU159" s="164" t="s">
        <v>127</v>
      </c>
      <c r="AY159" s="163" t="s">
        <v>175</v>
      </c>
      <c r="BK159" s="165">
        <f>SUM(BK160:BK161)</f>
        <v>25.2</v>
      </c>
    </row>
    <row r="160" spans="2:65" s="1" customFormat="1" ht="22.5" customHeight="1">
      <c r="B160" s="37"/>
      <c r="C160" s="169" t="s">
        <v>364</v>
      </c>
      <c r="D160" s="169" t="s">
        <v>177</v>
      </c>
      <c r="E160" s="170" t="s">
        <v>365</v>
      </c>
      <c r="F160" s="171" t="s">
        <v>366</v>
      </c>
      <c r="G160" s="172" t="s">
        <v>252</v>
      </c>
      <c r="H160" s="173">
        <v>3.3000000000000002E-2</v>
      </c>
      <c r="I160" s="174">
        <v>763.64</v>
      </c>
      <c r="J160" s="174">
        <f>ROUND(I160*H160,2)</f>
        <v>25.2</v>
      </c>
      <c r="K160" s="171" t="s">
        <v>180</v>
      </c>
      <c r="L160" s="57"/>
      <c r="M160" s="175" t="s">
        <v>72</v>
      </c>
      <c r="N160" s="176" t="s">
        <v>90</v>
      </c>
      <c r="O160" s="177">
        <v>2.0030000000000001</v>
      </c>
      <c r="P160" s="177">
        <f>O160*H160</f>
        <v>6.6099000000000005E-2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AR160" s="23" t="s">
        <v>181</v>
      </c>
      <c r="AT160" s="23" t="s">
        <v>177</v>
      </c>
      <c r="AU160" s="23" t="s">
        <v>129</v>
      </c>
      <c r="AY160" s="23" t="s">
        <v>175</v>
      </c>
      <c r="BE160" s="179">
        <f>IF(N160="základní",J160,0)</f>
        <v>25.2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3" t="s">
        <v>127</v>
      </c>
      <c r="BK160" s="179">
        <f>ROUND(I160*H160,2)</f>
        <v>25.2</v>
      </c>
      <c r="BL160" s="23" t="s">
        <v>181</v>
      </c>
      <c r="BM160" s="23" t="s">
        <v>367</v>
      </c>
    </row>
    <row r="161" spans="2:47" s="1" customFormat="1">
      <c r="B161" s="37"/>
      <c r="C161" s="59"/>
      <c r="D161" s="180" t="s">
        <v>183</v>
      </c>
      <c r="E161" s="59"/>
      <c r="F161" s="181" t="s">
        <v>368</v>
      </c>
      <c r="G161" s="59"/>
      <c r="H161" s="59"/>
      <c r="I161" s="59"/>
      <c r="J161" s="59"/>
      <c r="K161" s="59"/>
      <c r="L161" s="57"/>
      <c r="M161" s="227"/>
      <c r="N161" s="228"/>
      <c r="O161" s="228"/>
      <c r="P161" s="228"/>
      <c r="Q161" s="228"/>
      <c r="R161" s="228"/>
      <c r="S161" s="228"/>
      <c r="T161" s="229"/>
      <c r="AT161" s="23" t="s">
        <v>183</v>
      </c>
      <c r="AU161" s="23" t="s">
        <v>129</v>
      </c>
    </row>
    <row r="162" spans="2:47" s="1" customFormat="1" ht="6.95" customHeight="1"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7"/>
    </row>
  </sheetData>
  <sheetProtection password="CC35" sheet="1" objects="1" scenarios="1" formatCells="0" formatColumns="0" formatRows="0" sort="0" autoFilter="0"/>
  <autoFilter ref="C79:K161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50" type="noConversion"/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06"/>
      <c r="B1" s="16"/>
      <c r="C1" s="16"/>
      <c r="D1" s="17" t="s">
        <v>54</v>
      </c>
      <c r="E1" s="16"/>
      <c r="F1" s="107" t="s">
        <v>140</v>
      </c>
      <c r="G1" s="346" t="s">
        <v>141</v>
      </c>
      <c r="H1" s="346"/>
      <c r="I1" s="16"/>
      <c r="J1" s="107" t="s">
        <v>142</v>
      </c>
      <c r="K1" s="17" t="s">
        <v>143</v>
      </c>
      <c r="L1" s="107" t="s">
        <v>144</v>
      </c>
      <c r="M1" s="107"/>
      <c r="N1" s="107"/>
      <c r="O1" s="107"/>
      <c r="P1" s="107"/>
      <c r="Q1" s="107"/>
      <c r="R1" s="107"/>
      <c r="S1" s="107"/>
      <c r="T1" s="107"/>
      <c r="U1" s="108"/>
      <c r="V1" s="108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3" t="s">
        <v>136</v>
      </c>
      <c r="AZ2" s="109" t="s">
        <v>369</v>
      </c>
      <c r="BA2" s="109" t="s">
        <v>370</v>
      </c>
      <c r="BB2" s="109" t="s">
        <v>264</v>
      </c>
      <c r="BC2" s="109" t="s">
        <v>371</v>
      </c>
      <c r="BD2" s="109" t="s">
        <v>129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129</v>
      </c>
      <c r="AZ3" s="109" t="s">
        <v>372</v>
      </c>
      <c r="BA3" s="109" t="s">
        <v>373</v>
      </c>
      <c r="BB3" s="109" t="s">
        <v>72</v>
      </c>
      <c r="BC3" s="109" t="s">
        <v>374</v>
      </c>
      <c r="BD3" s="109" t="s">
        <v>129</v>
      </c>
    </row>
    <row r="4" spans="1:70" ht="36.950000000000003" customHeight="1">
      <c r="B4" s="27"/>
      <c r="C4" s="28"/>
      <c r="D4" s="29" t="s">
        <v>148</v>
      </c>
      <c r="E4" s="28"/>
      <c r="F4" s="28"/>
      <c r="G4" s="28"/>
      <c r="H4" s="28"/>
      <c r="I4" s="28"/>
      <c r="J4" s="28"/>
      <c r="K4" s="30"/>
      <c r="M4" s="31" t="s">
        <v>65</v>
      </c>
      <c r="AT4" s="23" t="s">
        <v>59</v>
      </c>
      <c r="AZ4" s="109" t="s">
        <v>375</v>
      </c>
      <c r="BA4" s="109" t="s">
        <v>72</v>
      </c>
      <c r="BB4" s="109" t="s">
        <v>72</v>
      </c>
      <c r="BC4" s="109" t="s">
        <v>376</v>
      </c>
      <c r="BD4" s="109" t="s">
        <v>129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  <c r="AZ5" s="109" t="s">
        <v>262</v>
      </c>
      <c r="BA5" s="109" t="s">
        <v>72</v>
      </c>
      <c r="BB5" s="109" t="s">
        <v>72</v>
      </c>
      <c r="BC5" s="109" t="s">
        <v>214</v>
      </c>
      <c r="BD5" s="109" t="s">
        <v>129</v>
      </c>
    </row>
    <row r="6" spans="1:70" ht="15">
      <c r="B6" s="27"/>
      <c r="C6" s="28"/>
      <c r="D6" s="35" t="s">
        <v>69</v>
      </c>
      <c r="E6" s="28"/>
      <c r="F6" s="28"/>
      <c r="G6" s="28"/>
      <c r="H6" s="28"/>
      <c r="I6" s="28"/>
      <c r="J6" s="28"/>
      <c r="K6" s="30"/>
    </row>
    <row r="7" spans="1:70" ht="22.5" customHeight="1">
      <c r="B7" s="27"/>
      <c r="C7" s="28"/>
      <c r="D7" s="28"/>
      <c r="E7" s="347" t="str">
        <f ca="1">'Rekapitulace stavby'!K6</f>
        <v>Sadové úpravy</v>
      </c>
      <c r="F7" s="348"/>
      <c r="G7" s="348"/>
      <c r="H7" s="348"/>
      <c r="I7" s="28"/>
      <c r="J7" s="28"/>
      <c r="K7" s="30"/>
    </row>
    <row r="8" spans="1:70" s="1" customFormat="1" ht="15">
      <c r="B8" s="37"/>
      <c r="C8" s="38"/>
      <c r="D8" s="35" t="s">
        <v>149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349" t="s">
        <v>377</v>
      </c>
      <c r="F9" s="350"/>
      <c r="G9" s="350"/>
      <c r="H9" s="350"/>
      <c r="I9" s="38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71</v>
      </c>
      <c r="E11" s="38"/>
      <c r="F11" s="33" t="s">
        <v>72</v>
      </c>
      <c r="G11" s="38"/>
      <c r="H11" s="38"/>
      <c r="I11" s="35" t="s">
        <v>73</v>
      </c>
      <c r="J11" s="33" t="s">
        <v>72</v>
      </c>
      <c r="K11" s="41"/>
    </row>
    <row r="12" spans="1:70" s="1" customFormat="1" ht="14.45" customHeight="1">
      <c r="B12" s="37"/>
      <c r="C12" s="38"/>
      <c r="D12" s="35" t="s">
        <v>74</v>
      </c>
      <c r="E12" s="38"/>
      <c r="F12" s="33" t="s">
        <v>268</v>
      </c>
      <c r="G12" s="38"/>
      <c r="H12" s="38"/>
      <c r="I12" s="35" t="s">
        <v>76</v>
      </c>
      <c r="J12" s="110" t="str">
        <f ca="1">'Rekapitulace stavby'!AN8</f>
        <v>26.4.2016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78</v>
      </c>
      <c r="E14" s="38"/>
      <c r="F14" s="38"/>
      <c r="G14" s="38"/>
      <c r="H14" s="38"/>
      <c r="I14" s="35" t="s">
        <v>79</v>
      </c>
      <c r="J14" s="33" t="s">
        <v>72</v>
      </c>
      <c r="K14" s="41"/>
    </row>
    <row r="15" spans="1:70" s="1" customFormat="1" ht="18" customHeight="1">
      <c r="B15" s="37"/>
      <c r="C15" s="38"/>
      <c r="D15" s="38"/>
      <c r="E15" s="33" t="s">
        <v>269</v>
      </c>
      <c r="F15" s="38"/>
      <c r="G15" s="38"/>
      <c r="H15" s="38"/>
      <c r="I15" s="35" t="s">
        <v>80</v>
      </c>
      <c r="J15" s="33" t="s">
        <v>72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81</v>
      </c>
      <c r="E17" s="38"/>
      <c r="F17" s="38"/>
      <c r="G17" s="38"/>
      <c r="H17" s="38"/>
      <c r="I17" s="35" t="s">
        <v>79</v>
      </c>
      <c r="J17" s="33" t="str">
        <f ca="1"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 ca="1"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80</v>
      </c>
      <c r="J18" s="33" t="str">
        <f ca="1"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82</v>
      </c>
      <c r="E20" s="38"/>
      <c r="F20" s="38"/>
      <c r="G20" s="38"/>
      <c r="H20" s="38"/>
      <c r="I20" s="35" t="s">
        <v>79</v>
      </c>
      <c r="J20" s="33" t="str">
        <f ca="1"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3" t="str">
        <f ca="1">IF('Rekapitulace stavby'!E17="","",'Rekapitulace stavby'!E17)</f>
        <v xml:space="preserve"> </v>
      </c>
      <c r="F21" s="38"/>
      <c r="G21" s="38"/>
      <c r="H21" s="38"/>
      <c r="I21" s="35" t="s">
        <v>80</v>
      </c>
      <c r="J21" s="33" t="str">
        <f ca="1"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84</v>
      </c>
      <c r="E23" s="38"/>
      <c r="F23" s="38"/>
      <c r="G23" s="38"/>
      <c r="H23" s="38"/>
      <c r="I23" s="38"/>
      <c r="J23" s="38"/>
      <c r="K23" s="41"/>
    </row>
    <row r="24" spans="2:11" s="6" customFormat="1" ht="22.5" customHeight="1">
      <c r="B24" s="111"/>
      <c r="C24" s="112"/>
      <c r="D24" s="112"/>
      <c r="E24" s="313" t="s">
        <v>72</v>
      </c>
      <c r="F24" s="313"/>
      <c r="G24" s="313"/>
      <c r="H24" s="313"/>
      <c r="I24" s="112"/>
      <c r="J24" s="112"/>
      <c r="K24" s="113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80"/>
      <c r="E26" s="80"/>
      <c r="F26" s="80"/>
      <c r="G26" s="80"/>
      <c r="H26" s="80"/>
      <c r="I26" s="80"/>
      <c r="J26" s="80"/>
      <c r="K26" s="114"/>
    </row>
    <row r="27" spans="2:11" s="1" customFormat="1" ht="25.35" customHeight="1">
      <c r="B27" s="37"/>
      <c r="C27" s="38"/>
      <c r="D27" s="115" t="s">
        <v>85</v>
      </c>
      <c r="E27" s="38"/>
      <c r="F27" s="38"/>
      <c r="G27" s="38"/>
      <c r="H27" s="38"/>
      <c r="I27" s="38"/>
      <c r="J27" s="116">
        <f>ROUND(J80,2)</f>
        <v>51360.92</v>
      </c>
      <c r="K27" s="41"/>
    </row>
    <row r="28" spans="2:11" s="1" customFormat="1" ht="6.95" customHeight="1">
      <c r="B28" s="37"/>
      <c r="C28" s="38"/>
      <c r="D28" s="80"/>
      <c r="E28" s="80"/>
      <c r="F28" s="80"/>
      <c r="G28" s="80"/>
      <c r="H28" s="80"/>
      <c r="I28" s="80"/>
      <c r="J28" s="80"/>
      <c r="K28" s="114"/>
    </row>
    <row r="29" spans="2:11" s="1" customFormat="1" ht="14.45" customHeight="1">
      <c r="B29" s="37"/>
      <c r="C29" s="38"/>
      <c r="D29" s="38"/>
      <c r="E29" s="38"/>
      <c r="F29" s="42" t="s">
        <v>87</v>
      </c>
      <c r="G29" s="38"/>
      <c r="H29" s="38"/>
      <c r="I29" s="42" t="s">
        <v>86</v>
      </c>
      <c r="J29" s="42" t="s">
        <v>88</v>
      </c>
      <c r="K29" s="41"/>
    </row>
    <row r="30" spans="2:11" s="1" customFormat="1" ht="14.45" customHeight="1">
      <c r="B30" s="37"/>
      <c r="C30" s="38"/>
      <c r="D30" s="45" t="s">
        <v>89</v>
      </c>
      <c r="E30" s="45" t="s">
        <v>90</v>
      </c>
      <c r="F30" s="117">
        <f>ROUND(SUM(BE80:BE165), 2)</f>
        <v>51360.92</v>
      </c>
      <c r="G30" s="38"/>
      <c r="H30" s="38"/>
      <c r="I30" s="118">
        <v>0.21</v>
      </c>
      <c r="J30" s="117">
        <f>ROUND(ROUND((SUM(BE80:BE165)), 2)*I30, 2)</f>
        <v>10785.79</v>
      </c>
      <c r="K30" s="41"/>
    </row>
    <row r="31" spans="2:11" s="1" customFormat="1" ht="14.45" customHeight="1">
      <c r="B31" s="37"/>
      <c r="C31" s="38"/>
      <c r="D31" s="38"/>
      <c r="E31" s="45" t="s">
        <v>91</v>
      </c>
      <c r="F31" s="117">
        <f>ROUND(SUM(BF80:BF165), 2)</f>
        <v>0</v>
      </c>
      <c r="G31" s="38"/>
      <c r="H31" s="38"/>
      <c r="I31" s="118">
        <v>0.15</v>
      </c>
      <c r="J31" s="117">
        <f>ROUND(ROUND((SUM(BF80:BF165)),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92</v>
      </c>
      <c r="F32" s="117">
        <f>ROUND(SUM(BG80:BG165), 2)</f>
        <v>0</v>
      </c>
      <c r="G32" s="38"/>
      <c r="H32" s="38"/>
      <c r="I32" s="118">
        <v>0.21</v>
      </c>
      <c r="J32" s="117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93</v>
      </c>
      <c r="F33" s="117">
        <f>ROUND(SUM(BH80:BH165), 2)</f>
        <v>0</v>
      </c>
      <c r="G33" s="38"/>
      <c r="H33" s="38"/>
      <c r="I33" s="118">
        <v>0.15</v>
      </c>
      <c r="J33" s="117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94</v>
      </c>
      <c r="F34" s="117">
        <f>ROUND(SUM(BI80:BI165), 2)</f>
        <v>0</v>
      </c>
      <c r="G34" s="38"/>
      <c r="H34" s="38"/>
      <c r="I34" s="118">
        <v>0</v>
      </c>
      <c r="J34" s="117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47"/>
      <c r="D36" s="48" t="s">
        <v>95</v>
      </c>
      <c r="E36" s="49"/>
      <c r="F36" s="49"/>
      <c r="G36" s="119" t="s">
        <v>96</v>
      </c>
      <c r="H36" s="50" t="s">
        <v>97</v>
      </c>
      <c r="I36" s="49"/>
      <c r="J36" s="120">
        <f>SUM(J27:J34)</f>
        <v>62146.71</v>
      </c>
      <c r="K36" s="121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122"/>
      <c r="C41" s="123"/>
      <c r="D41" s="123"/>
      <c r="E41" s="123"/>
      <c r="F41" s="123"/>
      <c r="G41" s="123"/>
      <c r="H41" s="123"/>
      <c r="I41" s="123"/>
      <c r="J41" s="123"/>
      <c r="K41" s="124"/>
    </row>
    <row r="42" spans="2:11" s="1" customFormat="1" ht="36.950000000000003" customHeight="1">
      <c r="B42" s="37"/>
      <c r="C42" s="29" t="s">
        <v>151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69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22.5" customHeight="1">
      <c r="B45" s="37"/>
      <c r="C45" s="38"/>
      <c r="D45" s="38"/>
      <c r="E45" s="347" t="str">
        <f>E7</f>
        <v>Sadové úpravy</v>
      </c>
      <c r="F45" s="348"/>
      <c r="G45" s="348"/>
      <c r="H45" s="348"/>
      <c r="I45" s="38"/>
      <c r="J45" s="38"/>
      <c r="K45" s="41"/>
    </row>
    <row r="46" spans="2:11" s="1" customFormat="1" ht="14.45" customHeight="1">
      <c r="B46" s="37"/>
      <c r="C46" s="35" t="s">
        <v>149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3.25" customHeight="1">
      <c r="B47" s="37"/>
      <c r="C47" s="38"/>
      <c r="D47" s="38"/>
      <c r="E47" s="349" t="str">
        <f>E9</f>
        <v>SO 801.3 - Náhradní výsadba keřů bez protirůstové fólie</v>
      </c>
      <c r="F47" s="350"/>
      <c r="G47" s="350"/>
      <c r="H47" s="35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74</v>
      </c>
      <c r="D49" s="38"/>
      <c r="E49" s="38"/>
      <c r="F49" s="33" t="str">
        <f>F12</f>
        <v>Olomouc, Bezručovy Sady</v>
      </c>
      <c r="G49" s="38"/>
      <c r="H49" s="38"/>
      <c r="I49" s="35" t="s">
        <v>76</v>
      </c>
      <c r="J49" s="110" t="str">
        <f>IF(J12="","",J12)</f>
        <v>26.4.2016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 ht="15">
      <c r="B51" s="37"/>
      <c r="C51" s="35" t="s">
        <v>78</v>
      </c>
      <c r="D51" s="38"/>
      <c r="E51" s="38"/>
      <c r="F51" s="33" t="str">
        <f>E15</f>
        <v>Statutární město Olomouc</v>
      </c>
      <c r="G51" s="38"/>
      <c r="H51" s="38"/>
      <c r="I51" s="35" t="s">
        <v>82</v>
      </c>
      <c r="J51" s="33" t="str">
        <f>E21</f>
        <v xml:space="preserve"> </v>
      </c>
      <c r="K51" s="41"/>
    </row>
    <row r="52" spans="2:47" s="1" customFormat="1" ht="14.45" customHeight="1">
      <c r="B52" s="37"/>
      <c r="C52" s="35" t="s">
        <v>81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25" t="s">
        <v>152</v>
      </c>
      <c r="D54" s="47"/>
      <c r="E54" s="47"/>
      <c r="F54" s="47"/>
      <c r="G54" s="47"/>
      <c r="H54" s="47"/>
      <c r="I54" s="47"/>
      <c r="J54" s="126" t="s">
        <v>153</v>
      </c>
      <c r="K54" s="51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28" t="s">
        <v>154</v>
      </c>
      <c r="D56" s="38"/>
      <c r="E56" s="38"/>
      <c r="F56" s="38"/>
      <c r="G56" s="38"/>
      <c r="H56" s="38"/>
      <c r="I56" s="38"/>
      <c r="J56" s="116">
        <f>J80</f>
        <v>51360.919999999991</v>
      </c>
      <c r="K56" s="41"/>
      <c r="AU56" s="23" t="s">
        <v>155</v>
      </c>
    </row>
    <row r="57" spans="2:47" s="7" customFormat="1" ht="24.95" customHeight="1">
      <c r="B57" s="129"/>
      <c r="C57" s="130"/>
      <c r="D57" s="131" t="s">
        <v>156</v>
      </c>
      <c r="E57" s="132"/>
      <c r="F57" s="132"/>
      <c r="G57" s="132"/>
      <c r="H57" s="132"/>
      <c r="I57" s="132"/>
      <c r="J57" s="133">
        <f>J81</f>
        <v>51360.919999999991</v>
      </c>
      <c r="K57" s="134"/>
    </row>
    <row r="58" spans="2:47" s="8" customFormat="1" ht="19.899999999999999" customHeight="1">
      <c r="B58" s="135"/>
      <c r="C58" s="136"/>
      <c r="D58" s="137" t="s">
        <v>270</v>
      </c>
      <c r="E58" s="138"/>
      <c r="F58" s="138"/>
      <c r="G58" s="138"/>
      <c r="H58" s="138"/>
      <c r="I58" s="138"/>
      <c r="J58" s="139">
        <f>J82</f>
        <v>35265.749999999993</v>
      </c>
      <c r="K58" s="140"/>
    </row>
    <row r="59" spans="2:47" s="8" customFormat="1" ht="19.899999999999999" customHeight="1">
      <c r="B59" s="135"/>
      <c r="C59" s="136"/>
      <c r="D59" s="137" t="s">
        <v>271</v>
      </c>
      <c r="E59" s="138"/>
      <c r="F59" s="138"/>
      <c r="G59" s="138"/>
      <c r="H59" s="138"/>
      <c r="I59" s="138"/>
      <c r="J59" s="139">
        <f>J151</f>
        <v>13944</v>
      </c>
      <c r="K59" s="140"/>
    </row>
    <row r="60" spans="2:47" s="8" customFormat="1" ht="19.899999999999999" customHeight="1">
      <c r="B60" s="135"/>
      <c r="C60" s="136"/>
      <c r="D60" s="137" t="s">
        <v>158</v>
      </c>
      <c r="E60" s="138"/>
      <c r="F60" s="138"/>
      <c r="G60" s="138"/>
      <c r="H60" s="138"/>
      <c r="I60" s="138"/>
      <c r="J60" s="139">
        <f>J163</f>
        <v>2151.17</v>
      </c>
      <c r="K60" s="140"/>
    </row>
    <row r="61" spans="2:47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63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7"/>
    </row>
    <row r="67" spans="2:63" s="1" customFormat="1" ht="36.950000000000003" customHeight="1">
      <c r="B67" s="37"/>
      <c r="C67" s="58" t="s">
        <v>159</v>
      </c>
      <c r="D67" s="59"/>
      <c r="E67" s="59"/>
      <c r="F67" s="59"/>
      <c r="G67" s="59"/>
      <c r="H67" s="59"/>
      <c r="I67" s="59"/>
      <c r="J67" s="59"/>
      <c r="K67" s="59"/>
      <c r="L67" s="57"/>
    </row>
    <row r="68" spans="2:63" s="1" customFormat="1" ht="6.95" customHeight="1">
      <c r="B68" s="37"/>
      <c r="C68" s="59"/>
      <c r="D68" s="59"/>
      <c r="E68" s="59"/>
      <c r="F68" s="59"/>
      <c r="G68" s="59"/>
      <c r="H68" s="59"/>
      <c r="I68" s="59"/>
      <c r="J68" s="59"/>
      <c r="K68" s="59"/>
      <c r="L68" s="57"/>
    </row>
    <row r="69" spans="2:63" s="1" customFormat="1" ht="14.45" customHeight="1">
      <c r="B69" s="37"/>
      <c r="C69" s="61" t="s">
        <v>69</v>
      </c>
      <c r="D69" s="59"/>
      <c r="E69" s="59"/>
      <c r="F69" s="59"/>
      <c r="G69" s="59"/>
      <c r="H69" s="59"/>
      <c r="I69" s="59"/>
      <c r="J69" s="59"/>
      <c r="K69" s="59"/>
      <c r="L69" s="57"/>
    </row>
    <row r="70" spans="2:63" s="1" customFormat="1" ht="22.5" customHeight="1">
      <c r="B70" s="37"/>
      <c r="C70" s="59"/>
      <c r="D70" s="59"/>
      <c r="E70" s="343" t="str">
        <f>E7</f>
        <v>Sadové úpravy</v>
      </c>
      <c r="F70" s="344"/>
      <c r="G70" s="344"/>
      <c r="H70" s="344"/>
      <c r="I70" s="59"/>
      <c r="J70" s="59"/>
      <c r="K70" s="59"/>
      <c r="L70" s="57"/>
    </row>
    <row r="71" spans="2:63" s="1" customFormat="1" ht="14.45" customHeight="1">
      <c r="B71" s="37"/>
      <c r="C71" s="61" t="s">
        <v>149</v>
      </c>
      <c r="D71" s="59"/>
      <c r="E71" s="59"/>
      <c r="F71" s="59"/>
      <c r="G71" s="59"/>
      <c r="H71" s="59"/>
      <c r="I71" s="59"/>
      <c r="J71" s="59"/>
      <c r="K71" s="59"/>
      <c r="L71" s="57"/>
    </row>
    <row r="72" spans="2:63" s="1" customFormat="1" ht="23.25" customHeight="1">
      <c r="B72" s="37"/>
      <c r="C72" s="59"/>
      <c r="D72" s="59"/>
      <c r="E72" s="339" t="str">
        <f>E9</f>
        <v>SO 801.3 - Náhradní výsadba keřů bez protirůstové fólie</v>
      </c>
      <c r="F72" s="345"/>
      <c r="G72" s="345"/>
      <c r="H72" s="345"/>
      <c r="I72" s="59"/>
      <c r="J72" s="59"/>
      <c r="K72" s="59"/>
      <c r="L72" s="57"/>
    </row>
    <row r="73" spans="2:63" s="1" customFormat="1" ht="6.95" customHeight="1">
      <c r="B73" s="37"/>
      <c r="C73" s="59"/>
      <c r="D73" s="59"/>
      <c r="E73" s="59"/>
      <c r="F73" s="59"/>
      <c r="G73" s="59"/>
      <c r="H73" s="59"/>
      <c r="I73" s="59"/>
      <c r="J73" s="59"/>
      <c r="K73" s="59"/>
      <c r="L73" s="57"/>
    </row>
    <row r="74" spans="2:63" s="1" customFormat="1" ht="18" customHeight="1">
      <c r="B74" s="37"/>
      <c r="C74" s="61" t="s">
        <v>74</v>
      </c>
      <c r="D74" s="59"/>
      <c r="E74" s="59"/>
      <c r="F74" s="141" t="str">
        <f>F12</f>
        <v>Olomouc, Bezručovy Sady</v>
      </c>
      <c r="G74" s="59"/>
      <c r="H74" s="59"/>
      <c r="I74" s="61" t="s">
        <v>76</v>
      </c>
      <c r="J74" s="69" t="str">
        <f>IF(J12="","",J12)</f>
        <v>26.4.2016</v>
      </c>
      <c r="K74" s="59"/>
      <c r="L74" s="57"/>
    </row>
    <row r="75" spans="2:63" s="1" customFormat="1" ht="6.95" customHeight="1">
      <c r="B75" s="37"/>
      <c r="C75" s="59"/>
      <c r="D75" s="59"/>
      <c r="E75" s="59"/>
      <c r="F75" s="59"/>
      <c r="G75" s="59"/>
      <c r="H75" s="59"/>
      <c r="I75" s="59"/>
      <c r="J75" s="59"/>
      <c r="K75" s="59"/>
      <c r="L75" s="57"/>
    </row>
    <row r="76" spans="2:63" s="1" customFormat="1" ht="15">
      <c r="B76" s="37"/>
      <c r="C76" s="61" t="s">
        <v>78</v>
      </c>
      <c r="D76" s="59"/>
      <c r="E76" s="59"/>
      <c r="F76" s="141" t="str">
        <f>E15</f>
        <v>Statutární město Olomouc</v>
      </c>
      <c r="G76" s="59"/>
      <c r="H76" s="59"/>
      <c r="I76" s="61" t="s">
        <v>82</v>
      </c>
      <c r="J76" s="141" t="str">
        <f>E21</f>
        <v xml:space="preserve"> </v>
      </c>
      <c r="K76" s="59"/>
      <c r="L76" s="57"/>
    </row>
    <row r="77" spans="2:63" s="1" customFormat="1" ht="14.45" customHeight="1">
      <c r="B77" s="37"/>
      <c r="C77" s="61" t="s">
        <v>81</v>
      </c>
      <c r="D77" s="59"/>
      <c r="E77" s="59"/>
      <c r="F77" s="141" t="str">
        <f>IF(E18="","",E18)</f>
        <v xml:space="preserve"> </v>
      </c>
      <c r="G77" s="59"/>
      <c r="H77" s="59"/>
      <c r="I77" s="59"/>
      <c r="J77" s="59"/>
      <c r="K77" s="59"/>
      <c r="L77" s="57"/>
    </row>
    <row r="78" spans="2:63" s="1" customFormat="1" ht="10.35" customHeight="1">
      <c r="B78" s="37"/>
      <c r="C78" s="59"/>
      <c r="D78" s="59"/>
      <c r="E78" s="59"/>
      <c r="F78" s="59"/>
      <c r="G78" s="59"/>
      <c r="H78" s="59"/>
      <c r="I78" s="59"/>
      <c r="J78" s="59"/>
      <c r="K78" s="59"/>
      <c r="L78" s="57"/>
    </row>
    <row r="79" spans="2:63" s="9" customFormat="1" ht="29.25" customHeight="1">
      <c r="B79" s="142"/>
      <c r="C79" s="143" t="s">
        <v>160</v>
      </c>
      <c r="D79" s="144" t="s">
        <v>104</v>
      </c>
      <c r="E79" s="144" t="s">
        <v>100</v>
      </c>
      <c r="F79" s="144" t="s">
        <v>161</v>
      </c>
      <c r="G79" s="144" t="s">
        <v>162</v>
      </c>
      <c r="H79" s="144" t="s">
        <v>163</v>
      </c>
      <c r="I79" s="145" t="s">
        <v>164</v>
      </c>
      <c r="J79" s="144" t="s">
        <v>153</v>
      </c>
      <c r="K79" s="146" t="s">
        <v>165</v>
      </c>
      <c r="L79" s="147"/>
      <c r="M79" s="76" t="s">
        <v>166</v>
      </c>
      <c r="N79" s="77" t="s">
        <v>89</v>
      </c>
      <c r="O79" s="77" t="s">
        <v>167</v>
      </c>
      <c r="P79" s="77" t="s">
        <v>168</v>
      </c>
      <c r="Q79" s="77" t="s">
        <v>169</v>
      </c>
      <c r="R79" s="77" t="s">
        <v>170</v>
      </c>
      <c r="S79" s="77" t="s">
        <v>171</v>
      </c>
      <c r="T79" s="78" t="s">
        <v>172</v>
      </c>
    </row>
    <row r="80" spans="2:63" s="1" customFormat="1" ht="29.25" customHeight="1">
      <c r="B80" s="37"/>
      <c r="C80" s="82" t="s">
        <v>154</v>
      </c>
      <c r="D80" s="59"/>
      <c r="E80" s="59"/>
      <c r="F80" s="59"/>
      <c r="G80" s="59"/>
      <c r="H80" s="59"/>
      <c r="I80" s="59"/>
      <c r="J80" s="148">
        <f>BK80</f>
        <v>51360.919999999991</v>
      </c>
      <c r="K80" s="59"/>
      <c r="L80" s="57"/>
      <c r="M80" s="79"/>
      <c r="N80" s="80"/>
      <c r="O80" s="80"/>
      <c r="P80" s="149">
        <f>P81</f>
        <v>114.540741</v>
      </c>
      <c r="Q80" s="80"/>
      <c r="R80" s="149">
        <f>R81</f>
        <v>2.8170799999999998</v>
      </c>
      <c r="S80" s="80"/>
      <c r="T80" s="150">
        <f>T81</f>
        <v>0</v>
      </c>
      <c r="AT80" s="23" t="s">
        <v>118</v>
      </c>
      <c r="AU80" s="23" t="s">
        <v>155</v>
      </c>
      <c r="BK80" s="151">
        <f>BK81</f>
        <v>51360.919999999991</v>
      </c>
    </row>
    <row r="81" spans="2:65" s="10" customFormat="1" ht="37.35" customHeight="1">
      <c r="B81" s="152"/>
      <c r="C81" s="153"/>
      <c r="D81" s="154" t="s">
        <v>118</v>
      </c>
      <c r="E81" s="155" t="s">
        <v>173</v>
      </c>
      <c r="F81" s="155" t="s">
        <v>174</v>
      </c>
      <c r="G81" s="153"/>
      <c r="H81" s="153"/>
      <c r="I81" s="153"/>
      <c r="J81" s="156">
        <f>BK81</f>
        <v>51360.919999999991</v>
      </c>
      <c r="K81" s="153"/>
      <c r="L81" s="157"/>
      <c r="M81" s="158"/>
      <c r="N81" s="160"/>
      <c r="O81" s="160"/>
      <c r="P81" s="161">
        <f>P82+P151+P163</f>
        <v>114.540741</v>
      </c>
      <c r="Q81" s="160"/>
      <c r="R81" s="161">
        <f>R82+R151+R163</f>
        <v>2.8170799999999998</v>
      </c>
      <c r="S81" s="160"/>
      <c r="T81" s="162">
        <f>T82+T151+T163</f>
        <v>0</v>
      </c>
      <c r="AR81" s="163" t="s">
        <v>127</v>
      </c>
      <c r="AT81" s="164" t="s">
        <v>118</v>
      </c>
      <c r="AU81" s="164" t="s">
        <v>119</v>
      </c>
      <c r="AY81" s="163" t="s">
        <v>175</v>
      </c>
      <c r="BK81" s="165">
        <f>BK82+BK151+BK163</f>
        <v>51360.919999999991</v>
      </c>
    </row>
    <row r="82" spans="2:65" s="10" customFormat="1" ht="19.899999999999999" customHeight="1">
      <c r="B82" s="152"/>
      <c r="C82" s="153"/>
      <c r="D82" s="166" t="s">
        <v>118</v>
      </c>
      <c r="E82" s="167" t="s">
        <v>272</v>
      </c>
      <c r="F82" s="167" t="s">
        <v>273</v>
      </c>
      <c r="G82" s="153"/>
      <c r="H82" s="153"/>
      <c r="I82" s="153"/>
      <c r="J82" s="168">
        <f>BK82</f>
        <v>35265.749999999993</v>
      </c>
      <c r="K82" s="153"/>
      <c r="L82" s="157"/>
      <c r="M82" s="158"/>
      <c r="N82" s="160"/>
      <c r="O82" s="160"/>
      <c r="P82" s="161">
        <f>SUM(P83:P150)</f>
        <v>80.398290000000003</v>
      </c>
      <c r="Q82" s="160"/>
      <c r="R82" s="161">
        <f>SUM(R83:R150)</f>
        <v>2.3844799999999999</v>
      </c>
      <c r="S82" s="160"/>
      <c r="T82" s="162">
        <f>SUM(T83:T150)</f>
        <v>0</v>
      </c>
      <c r="AR82" s="163" t="s">
        <v>127</v>
      </c>
      <c r="AT82" s="164" t="s">
        <v>118</v>
      </c>
      <c r="AU82" s="164" t="s">
        <v>127</v>
      </c>
      <c r="AY82" s="163" t="s">
        <v>175</v>
      </c>
      <c r="BK82" s="165">
        <f>SUM(BK83:BK150)</f>
        <v>35265.749999999993</v>
      </c>
    </row>
    <row r="83" spans="2:65" s="1" customFormat="1" ht="31.5" customHeight="1">
      <c r="B83" s="37"/>
      <c r="C83" s="169" t="s">
        <v>127</v>
      </c>
      <c r="D83" s="169" t="s">
        <v>177</v>
      </c>
      <c r="E83" s="170" t="s">
        <v>378</v>
      </c>
      <c r="F83" s="171" t="s">
        <v>379</v>
      </c>
      <c r="G83" s="172" t="s">
        <v>276</v>
      </c>
      <c r="H83" s="173">
        <v>300</v>
      </c>
      <c r="I83" s="174">
        <v>20.76</v>
      </c>
      <c r="J83" s="174">
        <f>ROUND(I83*H83,2)</f>
        <v>6228</v>
      </c>
      <c r="K83" s="171" t="s">
        <v>180</v>
      </c>
      <c r="L83" s="57"/>
      <c r="M83" s="175" t="s">
        <v>72</v>
      </c>
      <c r="N83" s="176" t="s">
        <v>90</v>
      </c>
      <c r="O83" s="177">
        <v>6.9000000000000006E-2</v>
      </c>
      <c r="P83" s="177">
        <f>O83*H83</f>
        <v>20.700000000000003</v>
      </c>
      <c r="Q83" s="177">
        <v>0</v>
      </c>
      <c r="R83" s="177">
        <f>Q83*H83</f>
        <v>0</v>
      </c>
      <c r="S83" s="177">
        <v>0</v>
      </c>
      <c r="T83" s="178">
        <f>S83*H83</f>
        <v>0</v>
      </c>
      <c r="AR83" s="23" t="s">
        <v>181</v>
      </c>
      <c r="AT83" s="23" t="s">
        <v>177</v>
      </c>
      <c r="AU83" s="23" t="s">
        <v>129</v>
      </c>
      <c r="AY83" s="23" t="s">
        <v>175</v>
      </c>
      <c r="BE83" s="179">
        <f>IF(N83="základní",J83,0)</f>
        <v>6228</v>
      </c>
      <c r="BF83" s="179">
        <f>IF(N83="snížená",J83,0)</f>
        <v>0</v>
      </c>
      <c r="BG83" s="179">
        <f>IF(N83="zákl. přenesená",J83,0)</f>
        <v>0</v>
      </c>
      <c r="BH83" s="179">
        <f>IF(N83="sníž. přenesená",J83,0)</f>
        <v>0</v>
      </c>
      <c r="BI83" s="179">
        <f>IF(N83="nulová",J83,0)</f>
        <v>0</v>
      </c>
      <c r="BJ83" s="23" t="s">
        <v>127</v>
      </c>
      <c r="BK83" s="179">
        <f>ROUND(I83*H83,2)</f>
        <v>6228</v>
      </c>
      <c r="BL83" s="23" t="s">
        <v>181</v>
      </c>
      <c r="BM83" s="23" t="s">
        <v>380</v>
      </c>
    </row>
    <row r="84" spans="2:65" s="1" customFormat="1" ht="27">
      <c r="B84" s="37"/>
      <c r="C84" s="59"/>
      <c r="D84" s="180" t="s">
        <v>183</v>
      </c>
      <c r="E84" s="59"/>
      <c r="F84" s="181" t="s">
        <v>381</v>
      </c>
      <c r="G84" s="59"/>
      <c r="H84" s="59"/>
      <c r="I84" s="59"/>
      <c r="J84" s="59"/>
      <c r="K84" s="59"/>
      <c r="L84" s="57"/>
      <c r="M84" s="182"/>
      <c r="N84" s="38"/>
      <c r="O84" s="38"/>
      <c r="P84" s="38"/>
      <c r="Q84" s="38"/>
      <c r="R84" s="38"/>
      <c r="S84" s="38"/>
      <c r="T84" s="74"/>
      <c r="AT84" s="23" t="s">
        <v>183</v>
      </c>
      <c r="AU84" s="23" t="s">
        <v>129</v>
      </c>
    </row>
    <row r="85" spans="2:65" s="1" customFormat="1" ht="81">
      <c r="B85" s="37"/>
      <c r="C85" s="59"/>
      <c r="D85" s="180" t="s">
        <v>185</v>
      </c>
      <c r="E85" s="59"/>
      <c r="F85" s="183" t="s">
        <v>382</v>
      </c>
      <c r="G85" s="59"/>
      <c r="H85" s="59"/>
      <c r="I85" s="59"/>
      <c r="J85" s="59"/>
      <c r="K85" s="59"/>
      <c r="L85" s="57"/>
      <c r="M85" s="182"/>
      <c r="N85" s="38"/>
      <c r="O85" s="38"/>
      <c r="P85" s="38"/>
      <c r="Q85" s="38"/>
      <c r="R85" s="38"/>
      <c r="S85" s="38"/>
      <c r="T85" s="74"/>
      <c r="AT85" s="23" t="s">
        <v>185</v>
      </c>
      <c r="AU85" s="23" t="s">
        <v>129</v>
      </c>
    </row>
    <row r="86" spans="2:65" s="13" customFormat="1">
      <c r="B86" s="217"/>
      <c r="C86" s="218"/>
      <c r="D86" s="180" t="s">
        <v>187</v>
      </c>
      <c r="E86" s="219" t="s">
        <v>72</v>
      </c>
      <c r="F86" s="220" t="s">
        <v>373</v>
      </c>
      <c r="G86" s="218"/>
      <c r="H86" s="221" t="s">
        <v>72</v>
      </c>
      <c r="I86" s="218"/>
      <c r="J86" s="218"/>
      <c r="K86" s="218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187</v>
      </c>
      <c r="AU86" s="226" t="s">
        <v>129</v>
      </c>
      <c r="AV86" s="13" t="s">
        <v>127</v>
      </c>
      <c r="AW86" s="13" t="s">
        <v>83</v>
      </c>
      <c r="AX86" s="13" t="s">
        <v>119</v>
      </c>
      <c r="AY86" s="226" t="s">
        <v>175</v>
      </c>
    </row>
    <row r="87" spans="2:65" s="11" customFormat="1">
      <c r="B87" s="184"/>
      <c r="C87" s="185"/>
      <c r="D87" s="180" t="s">
        <v>187</v>
      </c>
      <c r="E87" s="186" t="s">
        <v>372</v>
      </c>
      <c r="F87" s="187" t="s">
        <v>374</v>
      </c>
      <c r="G87" s="185"/>
      <c r="H87" s="188">
        <v>100</v>
      </c>
      <c r="I87" s="185"/>
      <c r="J87" s="185"/>
      <c r="K87" s="185"/>
      <c r="L87" s="189"/>
      <c r="M87" s="190"/>
      <c r="N87" s="191"/>
      <c r="O87" s="191"/>
      <c r="P87" s="191"/>
      <c r="Q87" s="191"/>
      <c r="R87" s="191"/>
      <c r="S87" s="191"/>
      <c r="T87" s="192"/>
      <c r="AT87" s="193" t="s">
        <v>187</v>
      </c>
      <c r="AU87" s="193" t="s">
        <v>129</v>
      </c>
      <c r="AV87" s="11" t="s">
        <v>129</v>
      </c>
      <c r="AW87" s="11" t="s">
        <v>83</v>
      </c>
      <c r="AX87" s="11" t="s">
        <v>119</v>
      </c>
      <c r="AY87" s="193" t="s">
        <v>175</v>
      </c>
    </row>
    <row r="88" spans="2:65" s="13" customFormat="1" ht="27">
      <c r="B88" s="217"/>
      <c r="C88" s="218"/>
      <c r="D88" s="180" t="s">
        <v>187</v>
      </c>
      <c r="E88" s="219" t="s">
        <v>72</v>
      </c>
      <c r="F88" s="220" t="s">
        <v>383</v>
      </c>
      <c r="G88" s="218"/>
      <c r="H88" s="221" t="s">
        <v>72</v>
      </c>
      <c r="I88" s="218"/>
      <c r="J88" s="218"/>
      <c r="K88" s="218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187</v>
      </c>
      <c r="AU88" s="226" t="s">
        <v>129</v>
      </c>
      <c r="AV88" s="13" t="s">
        <v>127</v>
      </c>
      <c r="AW88" s="13" t="s">
        <v>83</v>
      </c>
      <c r="AX88" s="13" t="s">
        <v>119</v>
      </c>
      <c r="AY88" s="226" t="s">
        <v>175</v>
      </c>
    </row>
    <row r="89" spans="2:65" s="11" customFormat="1">
      <c r="B89" s="184"/>
      <c r="C89" s="185"/>
      <c r="D89" s="180" t="s">
        <v>187</v>
      </c>
      <c r="E89" s="186" t="s">
        <v>369</v>
      </c>
      <c r="F89" s="187" t="s">
        <v>384</v>
      </c>
      <c r="G89" s="185"/>
      <c r="H89" s="188">
        <v>5.0000000000000001E-3</v>
      </c>
      <c r="I89" s="185"/>
      <c r="J89" s="185"/>
      <c r="K89" s="185"/>
      <c r="L89" s="189"/>
      <c r="M89" s="190"/>
      <c r="N89" s="191"/>
      <c r="O89" s="191"/>
      <c r="P89" s="191"/>
      <c r="Q89" s="191"/>
      <c r="R89" s="191"/>
      <c r="S89" s="191"/>
      <c r="T89" s="192"/>
      <c r="AT89" s="193" t="s">
        <v>187</v>
      </c>
      <c r="AU89" s="193" t="s">
        <v>129</v>
      </c>
      <c r="AV89" s="11" t="s">
        <v>129</v>
      </c>
      <c r="AW89" s="11" t="s">
        <v>83</v>
      </c>
      <c r="AX89" s="11" t="s">
        <v>119</v>
      </c>
      <c r="AY89" s="193" t="s">
        <v>175</v>
      </c>
    </row>
    <row r="90" spans="2:65" s="12" customFormat="1">
      <c r="B90" s="194"/>
      <c r="C90" s="195"/>
      <c r="D90" s="180" t="s">
        <v>187</v>
      </c>
      <c r="E90" s="230" t="s">
        <v>72</v>
      </c>
      <c r="F90" s="231" t="s">
        <v>188</v>
      </c>
      <c r="G90" s="195"/>
      <c r="H90" s="232">
        <v>100.005</v>
      </c>
      <c r="I90" s="195"/>
      <c r="J90" s="195"/>
      <c r="K90" s="195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187</v>
      </c>
      <c r="AU90" s="204" t="s">
        <v>129</v>
      </c>
      <c r="AV90" s="12" t="s">
        <v>181</v>
      </c>
      <c r="AW90" s="12" t="s">
        <v>83</v>
      </c>
      <c r="AX90" s="12" t="s">
        <v>119</v>
      </c>
      <c r="AY90" s="204" t="s">
        <v>175</v>
      </c>
    </row>
    <row r="91" spans="2:65" s="13" customFormat="1">
      <c r="B91" s="217"/>
      <c r="C91" s="218"/>
      <c r="D91" s="180" t="s">
        <v>187</v>
      </c>
      <c r="E91" s="219" t="s">
        <v>72</v>
      </c>
      <c r="F91" s="220" t="s">
        <v>385</v>
      </c>
      <c r="G91" s="218"/>
      <c r="H91" s="221" t="s">
        <v>72</v>
      </c>
      <c r="I91" s="218"/>
      <c r="J91" s="218"/>
      <c r="K91" s="218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187</v>
      </c>
      <c r="AU91" s="226" t="s">
        <v>129</v>
      </c>
      <c r="AV91" s="13" t="s">
        <v>127</v>
      </c>
      <c r="AW91" s="13" t="s">
        <v>83</v>
      </c>
      <c r="AX91" s="13" t="s">
        <v>119</v>
      </c>
      <c r="AY91" s="226" t="s">
        <v>175</v>
      </c>
    </row>
    <row r="92" spans="2:65" s="11" customFormat="1">
      <c r="B92" s="184"/>
      <c r="C92" s="185"/>
      <c r="D92" s="180" t="s">
        <v>187</v>
      </c>
      <c r="E92" s="186" t="s">
        <v>375</v>
      </c>
      <c r="F92" s="187" t="s">
        <v>386</v>
      </c>
      <c r="G92" s="185"/>
      <c r="H92" s="188">
        <v>300</v>
      </c>
      <c r="I92" s="185"/>
      <c r="J92" s="185"/>
      <c r="K92" s="185"/>
      <c r="L92" s="189"/>
      <c r="M92" s="190"/>
      <c r="N92" s="191"/>
      <c r="O92" s="191"/>
      <c r="P92" s="191"/>
      <c r="Q92" s="191"/>
      <c r="R92" s="191"/>
      <c r="S92" s="191"/>
      <c r="T92" s="192"/>
      <c r="AT92" s="193" t="s">
        <v>187</v>
      </c>
      <c r="AU92" s="193" t="s">
        <v>129</v>
      </c>
      <c r="AV92" s="11" t="s">
        <v>129</v>
      </c>
      <c r="AW92" s="11" t="s">
        <v>83</v>
      </c>
      <c r="AX92" s="11" t="s">
        <v>119</v>
      </c>
      <c r="AY92" s="193" t="s">
        <v>175</v>
      </c>
    </row>
    <row r="93" spans="2:65" s="12" customFormat="1">
      <c r="B93" s="194"/>
      <c r="C93" s="195"/>
      <c r="D93" s="196" t="s">
        <v>187</v>
      </c>
      <c r="E93" s="197" t="s">
        <v>72</v>
      </c>
      <c r="F93" s="198" t="s">
        <v>188</v>
      </c>
      <c r="G93" s="195"/>
      <c r="H93" s="199">
        <v>300</v>
      </c>
      <c r="I93" s="195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187</v>
      </c>
      <c r="AU93" s="204" t="s">
        <v>129</v>
      </c>
      <c r="AV93" s="12" t="s">
        <v>181</v>
      </c>
      <c r="AW93" s="12" t="s">
        <v>83</v>
      </c>
      <c r="AX93" s="12" t="s">
        <v>127</v>
      </c>
      <c r="AY93" s="204" t="s">
        <v>175</v>
      </c>
    </row>
    <row r="94" spans="2:65" s="1" customFormat="1" ht="22.5" customHeight="1">
      <c r="B94" s="37"/>
      <c r="C94" s="208" t="s">
        <v>129</v>
      </c>
      <c r="D94" s="208" t="s">
        <v>200</v>
      </c>
      <c r="E94" s="209" t="s">
        <v>387</v>
      </c>
      <c r="F94" s="210" t="s">
        <v>388</v>
      </c>
      <c r="G94" s="211" t="s">
        <v>264</v>
      </c>
      <c r="H94" s="212">
        <v>1.5449999999999999</v>
      </c>
      <c r="I94" s="213">
        <v>1040</v>
      </c>
      <c r="J94" s="213">
        <f>ROUND(I94*H94,2)</f>
        <v>1606.8</v>
      </c>
      <c r="K94" s="210" t="s">
        <v>180</v>
      </c>
      <c r="L94" s="214"/>
      <c r="M94" s="215" t="s">
        <v>72</v>
      </c>
      <c r="N94" s="216" t="s">
        <v>90</v>
      </c>
      <c r="O94" s="177">
        <v>0</v>
      </c>
      <c r="P94" s="177">
        <f>O94*H94</f>
        <v>0</v>
      </c>
      <c r="Q94" s="177">
        <v>0.21</v>
      </c>
      <c r="R94" s="177">
        <f>Q94*H94</f>
        <v>0.32444999999999996</v>
      </c>
      <c r="S94" s="177">
        <v>0</v>
      </c>
      <c r="T94" s="178">
        <f>S94*H94</f>
        <v>0</v>
      </c>
      <c r="AR94" s="23" t="s">
        <v>204</v>
      </c>
      <c r="AT94" s="23" t="s">
        <v>200</v>
      </c>
      <c r="AU94" s="23" t="s">
        <v>129</v>
      </c>
      <c r="AY94" s="23" t="s">
        <v>175</v>
      </c>
      <c r="BE94" s="179">
        <f>IF(N94="základní",J94,0)</f>
        <v>1606.8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3" t="s">
        <v>127</v>
      </c>
      <c r="BK94" s="179">
        <f>ROUND(I94*H94,2)</f>
        <v>1606.8</v>
      </c>
      <c r="BL94" s="23" t="s">
        <v>181</v>
      </c>
      <c r="BM94" s="23" t="s">
        <v>389</v>
      </c>
    </row>
    <row r="95" spans="2:65" s="1" customFormat="1">
      <c r="B95" s="37"/>
      <c r="C95" s="59"/>
      <c r="D95" s="180" t="s">
        <v>183</v>
      </c>
      <c r="E95" s="59"/>
      <c r="F95" s="181" t="s">
        <v>388</v>
      </c>
      <c r="G95" s="59"/>
      <c r="H95" s="59"/>
      <c r="I95" s="59"/>
      <c r="J95" s="59"/>
      <c r="K95" s="59"/>
      <c r="L95" s="57"/>
      <c r="M95" s="182"/>
      <c r="N95" s="38"/>
      <c r="O95" s="38"/>
      <c r="P95" s="38"/>
      <c r="Q95" s="38"/>
      <c r="R95" s="38"/>
      <c r="S95" s="38"/>
      <c r="T95" s="74"/>
      <c r="AT95" s="23" t="s">
        <v>183</v>
      </c>
      <c r="AU95" s="23" t="s">
        <v>129</v>
      </c>
    </row>
    <row r="96" spans="2:65" s="13" customFormat="1">
      <c r="B96" s="217"/>
      <c r="C96" s="218"/>
      <c r="D96" s="180" t="s">
        <v>187</v>
      </c>
      <c r="E96" s="219" t="s">
        <v>72</v>
      </c>
      <c r="F96" s="220" t="s">
        <v>390</v>
      </c>
      <c r="G96" s="218"/>
      <c r="H96" s="221" t="s">
        <v>72</v>
      </c>
      <c r="I96" s="218"/>
      <c r="J96" s="218"/>
      <c r="K96" s="218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187</v>
      </c>
      <c r="AU96" s="226" t="s">
        <v>129</v>
      </c>
      <c r="AV96" s="13" t="s">
        <v>127</v>
      </c>
      <c r="AW96" s="13" t="s">
        <v>83</v>
      </c>
      <c r="AX96" s="13" t="s">
        <v>119</v>
      </c>
      <c r="AY96" s="226" t="s">
        <v>175</v>
      </c>
    </row>
    <row r="97" spans="2:65" s="11" customFormat="1">
      <c r="B97" s="184"/>
      <c r="C97" s="185"/>
      <c r="D97" s="196" t="s">
        <v>187</v>
      </c>
      <c r="E97" s="205" t="s">
        <v>72</v>
      </c>
      <c r="F97" s="206" t="s">
        <v>391</v>
      </c>
      <c r="G97" s="185"/>
      <c r="H97" s="207">
        <v>1.5449999999999999</v>
      </c>
      <c r="I97" s="185"/>
      <c r="J97" s="185"/>
      <c r="K97" s="185"/>
      <c r="L97" s="189"/>
      <c r="M97" s="190"/>
      <c r="N97" s="191"/>
      <c r="O97" s="191"/>
      <c r="P97" s="191"/>
      <c r="Q97" s="191"/>
      <c r="R97" s="191"/>
      <c r="S97" s="191"/>
      <c r="T97" s="192"/>
      <c r="AT97" s="193" t="s">
        <v>187</v>
      </c>
      <c r="AU97" s="193" t="s">
        <v>129</v>
      </c>
      <c r="AV97" s="11" t="s">
        <v>129</v>
      </c>
      <c r="AW97" s="11" t="s">
        <v>83</v>
      </c>
      <c r="AX97" s="11" t="s">
        <v>127</v>
      </c>
      <c r="AY97" s="193" t="s">
        <v>175</v>
      </c>
    </row>
    <row r="98" spans="2:65" s="1" customFormat="1" ht="22.5" customHeight="1">
      <c r="B98" s="37"/>
      <c r="C98" s="169" t="s">
        <v>194</v>
      </c>
      <c r="D98" s="169" t="s">
        <v>177</v>
      </c>
      <c r="E98" s="170" t="s">
        <v>392</v>
      </c>
      <c r="F98" s="171" t="s">
        <v>393</v>
      </c>
      <c r="G98" s="172" t="s">
        <v>252</v>
      </c>
      <c r="H98" s="173">
        <v>1.5</v>
      </c>
      <c r="I98" s="174">
        <v>140</v>
      </c>
      <c r="J98" s="174">
        <f>ROUND(I98*H98,2)</f>
        <v>210</v>
      </c>
      <c r="K98" s="171" t="s">
        <v>180</v>
      </c>
      <c r="L98" s="57"/>
      <c r="M98" s="175" t="s">
        <v>72</v>
      </c>
      <c r="N98" s="176" t="s">
        <v>90</v>
      </c>
      <c r="O98" s="177">
        <v>0</v>
      </c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23" t="s">
        <v>181</v>
      </c>
      <c r="AT98" s="23" t="s">
        <v>177</v>
      </c>
      <c r="AU98" s="23" t="s">
        <v>129</v>
      </c>
      <c r="AY98" s="23" t="s">
        <v>175</v>
      </c>
      <c r="BE98" s="179">
        <f>IF(N98="základní",J98,0)</f>
        <v>210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3" t="s">
        <v>127</v>
      </c>
      <c r="BK98" s="179">
        <f>ROUND(I98*H98,2)</f>
        <v>210</v>
      </c>
      <c r="BL98" s="23" t="s">
        <v>181</v>
      </c>
      <c r="BM98" s="23" t="s">
        <v>394</v>
      </c>
    </row>
    <row r="99" spans="2:65" s="1" customFormat="1">
      <c r="B99" s="37"/>
      <c r="C99" s="59"/>
      <c r="D99" s="180" t="s">
        <v>183</v>
      </c>
      <c r="E99" s="59"/>
      <c r="F99" s="181" t="s">
        <v>395</v>
      </c>
      <c r="G99" s="59"/>
      <c r="H99" s="59"/>
      <c r="I99" s="59"/>
      <c r="J99" s="59"/>
      <c r="K99" s="59"/>
      <c r="L99" s="57"/>
      <c r="M99" s="182"/>
      <c r="N99" s="38"/>
      <c r="O99" s="38"/>
      <c r="P99" s="38"/>
      <c r="Q99" s="38"/>
      <c r="R99" s="38"/>
      <c r="S99" s="38"/>
      <c r="T99" s="74"/>
      <c r="AT99" s="23" t="s">
        <v>183</v>
      </c>
      <c r="AU99" s="23" t="s">
        <v>129</v>
      </c>
    </row>
    <row r="100" spans="2:65" s="1" customFormat="1" ht="175.5">
      <c r="B100" s="37"/>
      <c r="C100" s="59"/>
      <c r="D100" s="180" t="s">
        <v>185</v>
      </c>
      <c r="E100" s="59"/>
      <c r="F100" s="183" t="s">
        <v>396</v>
      </c>
      <c r="G100" s="59"/>
      <c r="H100" s="59"/>
      <c r="I100" s="59"/>
      <c r="J100" s="59"/>
      <c r="K100" s="59"/>
      <c r="L100" s="57"/>
      <c r="M100" s="182"/>
      <c r="N100" s="38"/>
      <c r="O100" s="38"/>
      <c r="P100" s="38"/>
      <c r="Q100" s="38"/>
      <c r="R100" s="38"/>
      <c r="S100" s="38"/>
      <c r="T100" s="74"/>
      <c r="AT100" s="23" t="s">
        <v>185</v>
      </c>
      <c r="AU100" s="23" t="s">
        <v>129</v>
      </c>
    </row>
    <row r="101" spans="2:65" s="13" customFormat="1">
      <c r="B101" s="217"/>
      <c r="C101" s="218"/>
      <c r="D101" s="180" t="s">
        <v>187</v>
      </c>
      <c r="E101" s="219" t="s">
        <v>72</v>
      </c>
      <c r="F101" s="220" t="s">
        <v>397</v>
      </c>
      <c r="G101" s="218"/>
      <c r="H101" s="221" t="s">
        <v>72</v>
      </c>
      <c r="I101" s="218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187</v>
      </c>
      <c r="AU101" s="226" t="s">
        <v>129</v>
      </c>
      <c r="AV101" s="13" t="s">
        <v>127</v>
      </c>
      <c r="AW101" s="13" t="s">
        <v>83</v>
      </c>
      <c r="AX101" s="13" t="s">
        <v>119</v>
      </c>
      <c r="AY101" s="226" t="s">
        <v>175</v>
      </c>
    </row>
    <row r="102" spans="2:65" s="11" customFormat="1">
      <c r="B102" s="184"/>
      <c r="C102" s="185"/>
      <c r="D102" s="196" t="s">
        <v>187</v>
      </c>
      <c r="E102" s="205" t="s">
        <v>72</v>
      </c>
      <c r="F102" s="206" t="s">
        <v>398</v>
      </c>
      <c r="G102" s="185"/>
      <c r="H102" s="207">
        <v>1.5</v>
      </c>
      <c r="I102" s="185"/>
      <c r="J102" s="185"/>
      <c r="K102" s="185"/>
      <c r="L102" s="189"/>
      <c r="M102" s="190"/>
      <c r="N102" s="191"/>
      <c r="O102" s="191"/>
      <c r="P102" s="191"/>
      <c r="Q102" s="191"/>
      <c r="R102" s="191"/>
      <c r="S102" s="191"/>
      <c r="T102" s="192"/>
      <c r="AT102" s="193" t="s">
        <v>187</v>
      </c>
      <c r="AU102" s="193" t="s">
        <v>129</v>
      </c>
      <c r="AV102" s="11" t="s">
        <v>129</v>
      </c>
      <c r="AW102" s="11" t="s">
        <v>83</v>
      </c>
      <c r="AX102" s="11" t="s">
        <v>127</v>
      </c>
      <c r="AY102" s="193" t="s">
        <v>175</v>
      </c>
    </row>
    <row r="103" spans="2:65" s="1" customFormat="1" ht="22.5" customHeight="1">
      <c r="B103" s="37"/>
      <c r="C103" s="169" t="s">
        <v>181</v>
      </c>
      <c r="D103" s="169" t="s">
        <v>177</v>
      </c>
      <c r="E103" s="170" t="s">
        <v>312</v>
      </c>
      <c r="F103" s="171" t="s">
        <v>313</v>
      </c>
      <c r="G103" s="172" t="s">
        <v>203</v>
      </c>
      <c r="H103" s="173">
        <v>15</v>
      </c>
      <c r="I103" s="174">
        <v>23.22</v>
      </c>
      <c r="J103" s="174">
        <f>ROUND(I103*H103,2)</f>
        <v>348.3</v>
      </c>
      <c r="K103" s="171" t="s">
        <v>72</v>
      </c>
      <c r="L103" s="57"/>
      <c r="M103" s="175" t="s">
        <v>72</v>
      </c>
      <c r="N103" s="176" t="s">
        <v>90</v>
      </c>
      <c r="O103" s="177">
        <v>9.4285999999999995E-2</v>
      </c>
      <c r="P103" s="177">
        <f>O103*H103</f>
        <v>1.4142899999999998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23" t="s">
        <v>181</v>
      </c>
      <c r="AT103" s="23" t="s">
        <v>177</v>
      </c>
      <c r="AU103" s="23" t="s">
        <v>129</v>
      </c>
      <c r="AY103" s="23" t="s">
        <v>175</v>
      </c>
      <c r="BE103" s="179">
        <f>IF(N103="základní",J103,0)</f>
        <v>348.3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3" t="s">
        <v>127</v>
      </c>
      <c r="BK103" s="179">
        <f>ROUND(I103*H103,2)</f>
        <v>348.3</v>
      </c>
      <c r="BL103" s="23" t="s">
        <v>181</v>
      </c>
      <c r="BM103" s="23" t="s">
        <v>399</v>
      </c>
    </row>
    <row r="104" spans="2:65" s="1" customFormat="1" ht="27">
      <c r="B104" s="37"/>
      <c r="C104" s="59"/>
      <c r="D104" s="180" t="s">
        <v>183</v>
      </c>
      <c r="E104" s="59"/>
      <c r="F104" s="181" t="s">
        <v>315</v>
      </c>
      <c r="G104" s="59"/>
      <c r="H104" s="59"/>
      <c r="I104" s="59"/>
      <c r="J104" s="59"/>
      <c r="K104" s="59"/>
      <c r="L104" s="57"/>
      <c r="M104" s="182"/>
      <c r="N104" s="38"/>
      <c r="O104" s="38"/>
      <c r="P104" s="38"/>
      <c r="Q104" s="38"/>
      <c r="R104" s="38"/>
      <c r="S104" s="38"/>
      <c r="T104" s="74"/>
      <c r="AT104" s="23" t="s">
        <v>183</v>
      </c>
      <c r="AU104" s="23" t="s">
        <v>129</v>
      </c>
    </row>
    <row r="105" spans="2:65" s="1" customFormat="1" ht="27">
      <c r="B105" s="37"/>
      <c r="C105" s="59"/>
      <c r="D105" s="180" t="s">
        <v>185</v>
      </c>
      <c r="E105" s="59"/>
      <c r="F105" s="183" t="s">
        <v>400</v>
      </c>
      <c r="G105" s="59"/>
      <c r="H105" s="59"/>
      <c r="I105" s="59"/>
      <c r="J105" s="59"/>
      <c r="K105" s="59"/>
      <c r="L105" s="57"/>
      <c r="M105" s="182"/>
      <c r="N105" s="38"/>
      <c r="O105" s="38"/>
      <c r="P105" s="38"/>
      <c r="Q105" s="38"/>
      <c r="R105" s="38"/>
      <c r="S105" s="38"/>
      <c r="T105" s="74"/>
      <c r="AT105" s="23" t="s">
        <v>185</v>
      </c>
      <c r="AU105" s="23" t="s">
        <v>129</v>
      </c>
    </row>
    <row r="106" spans="2:65" s="13" customFormat="1">
      <c r="B106" s="217"/>
      <c r="C106" s="218"/>
      <c r="D106" s="180" t="s">
        <v>187</v>
      </c>
      <c r="E106" s="219" t="s">
        <v>72</v>
      </c>
      <c r="F106" s="220" t="s">
        <v>401</v>
      </c>
      <c r="G106" s="218"/>
      <c r="H106" s="221" t="s">
        <v>72</v>
      </c>
      <c r="I106" s="218"/>
      <c r="J106" s="218"/>
      <c r="K106" s="218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187</v>
      </c>
      <c r="AU106" s="226" t="s">
        <v>129</v>
      </c>
      <c r="AV106" s="13" t="s">
        <v>127</v>
      </c>
      <c r="AW106" s="13" t="s">
        <v>83</v>
      </c>
      <c r="AX106" s="13" t="s">
        <v>119</v>
      </c>
      <c r="AY106" s="226" t="s">
        <v>175</v>
      </c>
    </row>
    <row r="107" spans="2:65" s="11" customFormat="1">
      <c r="B107" s="184"/>
      <c r="C107" s="185"/>
      <c r="D107" s="180" t="s">
        <v>187</v>
      </c>
      <c r="E107" s="186" t="s">
        <v>72</v>
      </c>
      <c r="F107" s="187" t="s">
        <v>402</v>
      </c>
      <c r="G107" s="185"/>
      <c r="H107" s="188">
        <v>15</v>
      </c>
      <c r="I107" s="185"/>
      <c r="J107" s="185"/>
      <c r="K107" s="185"/>
      <c r="L107" s="189"/>
      <c r="M107" s="190"/>
      <c r="N107" s="191"/>
      <c r="O107" s="191"/>
      <c r="P107" s="191"/>
      <c r="Q107" s="191"/>
      <c r="R107" s="191"/>
      <c r="S107" s="191"/>
      <c r="T107" s="192"/>
      <c r="AT107" s="193" t="s">
        <v>187</v>
      </c>
      <c r="AU107" s="193" t="s">
        <v>129</v>
      </c>
      <c r="AV107" s="11" t="s">
        <v>129</v>
      </c>
      <c r="AW107" s="11" t="s">
        <v>83</v>
      </c>
      <c r="AX107" s="11" t="s">
        <v>119</v>
      </c>
      <c r="AY107" s="193" t="s">
        <v>175</v>
      </c>
    </row>
    <row r="108" spans="2:65" s="12" customFormat="1">
      <c r="B108" s="194"/>
      <c r="C108" s="195"/>
      <c r="D108" s="196" t="s">
        <v>187</v>
      </c>
      <c r="E108" s="197" t="s">
        <v>72</v>
      </c>
      <c r="F108" s="198" t="s">
        <v>188</v>
      </c>
      <c r="G108" s="195"/>
      <c r="H108" s="199">
        <v>15</v>
      </c>
      <c r="I108" s="195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187</v>
      </c>
      <c r="AU108" s="204" t="s">
        <v>129</v>
      </c>
      <c r="AV108" s="12" t="s">
        <v>181</v>
      </c>
      <c r="AW108" s="12" t="s">
        <v>83</v>
      </c>
      <c r="AX108" s="12" t="s">
        <v>127</v>
      </c>
      <c r="AY108" s="204" t="s">
        <v>175</v>
      </c>
    </row>
    <row r="109" spans="2:65" s="1" customFormat="1" ht="22.5" customHeight="1">
      <c r="B109" s="37"/>
      <c r="C109" s="208" t="s">
        <v>208</v>
      </c>
      <c r="D109" s="208" t="s">
        <v>200</v>
      </c>
      <c r="E109" s="209" t="s">
        <v>321</v>
      </c>
      <c r="F109" s="210" t="s">
        <v>322</v>
      </c>
      <c r="G109" s="211" t="s">
        <v>203</v>
      </c>
      <c r="H109" s="212">
        <v>15.45</v>
      </c>
      <c r="I109" s="213">
        <v>115</v>
      </c>
      <c r="J109" s="213">
        <f>ROUND(I109*H109,2)</f>
        <v>1776.75</v>
      </c>
      <c r="K109" s="210" t="s">
        <v>72</v>
      </c>
      <c r="L109" s="214"/>
      <c r="M109" s="215" t="s">
        <v>72</v>
      </c>
      <c r="N109" s="216" t="s">
        <v>90</v>
      </c>
      <c r="O109" s="177">
        <v>0</v>
      </c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23" t="s">
        <v>204</v>
      </c>
      <c r="AT109" s="23" t="s">
        <v>200</v>
      </c>
      <c r="AU109" s="23" t="s">
        <v>129</v>
      </c>
      <c r="AY109" s="23" t="s">
        <v>175</v>
      </c>
      <c r="BE109" s="179">
        <f>IF(N109="základní",J109,0)</f>
        <v>1776.75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3" t="s">
        <v>127</v>
      </c>
      <c r="BK109" s="179">
        <f>ROUND(I109*H109,2)</f>
        <v>1776.75</v>
      </c>
      <c r="BL109" s="23" t="s">
        <v>181</v>
      </c>
      <c r="BM109" s="23" t="s">
        <v>403</v>
      </c>
    </row>
    <row r="110" spans="2:65" s="1" customFormat="1">
      <c r="B110" s="37"/>
      <c r="C110" s="59"/>
      <c r="D110" s="180" t="s">
        <v>183</v>
      </c>
      <c r="E110" s="59"/>
      <c r="F110" s="181" t="s">
        <v>322</v>
      </c>
      <c r="G110" s="59"/>
      <c r="H110" s="59"/>
      <c r="I110" s="59"/>
      <c r="J110" s="59"/>
      <c r="K110" s="59"/>
      <c r="L110" s="57"/>
      <c r="M110" s="182"/>
      <c r="N110" s="38"/>
      <c r="O110" s="38"/>
      <c r="P110" s="38"/>
      <c r="Q110" s="38"/>
      <c r="R110" s="38"/>
      <c r="S110" s="38"/>
      <c r="T110" s="74"/>
      <c r="AT110" s="23" t="s">
        <v>183</v>
      </c>
      <c r="AU110" s="23" t="s">
        <v>129</v>
      </c>
    </row>
    <row r="111" spans="2:65" s="13" customFormat="1">
      <c r="B111" s="217"/>
      <c r="C111" s="218"/>
      <c r="D111" s="180" t="s">
        <v>187</v>
      </c>
      <c r="E111" s="219" t="s">
        <v>72</v>
      </c>
      <c r="F111" s="220" t="s">
        <v>310</v>
      </c>
      <c r="G111" s="218"/>
      <c r="H111" s="221" t="s">
        <v>72</v>
      </c>
      <c r="I111" s="218"/>
      <c r="J111" s="218"/>
      <c r="K111" s="218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187</v>
      </c>
      <c r="AU111" s="226" t="s">
        <v>129</v>
      </c>
      <c r="AV111" s="13" t="s">
        <v>127</v>
      </c>
      <c r="AW111" s="13" t="s">
        <v>83</v>
      </c>
      <c r="AX111" s="13" t="s">
        <v>119</v>
      </c>
      <c r="AY111" s="226" t="s">
        <v>175</v>
      </c>
    </row>
    <row r="112" spans="2:65" s="11" customFormat="1">
      <c r="B112" s="184"/>
      <c r="C112" s="185"/>
      <c r="D112" s="180" t="s">
        <v>187</v>
      </c>
      <c r="E112" s="186" t="s">
        <v>72</v>
      </c>
      <c r="F112" s="187" t="s">
        <v>404</v>
      </c>
      <c r="G112" s="185"/>
      <c r="H112" s="188">
        <v>15.45</v>
      </c>
      <c r="I112" s="185"/>
      <c r="J112" s="185"/>
      <c r="K112" s="185"/>
      <c r="L112" s="189"/>
      <c r="M112" s="190"/>
      <c r="N112" s="191"/>
      <c r="O112" s="191"/>
      <c r="P112" s="191"/>
      <c r="Q112" s="191"/>
      <c r="R112" s="191"/>
      <c r="S112" s="191"/>
      <c r="T112" s="192"/>
      <c r="AT112" s="193" t="s">
        <v>187</v>
      </c>
      <c r="AU112" s="193" t="s">
        <v>129</v>
      </c>
      <c r="AV112" s="11" t="s">
        <v>129</v>
      </c>
      <c r="AW112" s="11" t="s">
        <v>83</v>
      </c>
      <c r="AX112" s="11" t="s">
        <v>119</v>
      </c>
      <c r="AY112" s="193" t="s">
        <v>175</v>
      </c>
    </row>
    <row r="113" spans="2:65" s="12" customFormat="1">
      <c r="B113" s="194"/>
      <c r="C113" s="195"/>
      <c r="D113" s="196" t="s">
        <v>187</v>
      </c>
      <c r="E113" s="197" t="s">
        <v>72</v>
      </c>
      <c r="F113" s="198" t="s">
        <v>188</v>
      </c>
      <c r="G113" s="195"/>
      <c r="H113" s="199">
        <v>15.45</v>
      </c>
      <c r="I113" s="195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187</v>
      </c>
      <c r="AU113" s="204" t="s">
        <v>129</v>
      </c>
      <c r="AV113" s="12" t="s">
        <v>181</v>
      </c>
      <c r="AW113" s="12" t="s">
        <v>83</v>
      </c>
      <c r="AX113" s="12" t="s">
        <v>127</v>
      </c>
      <c r="AY113" s="204" t="s">
        <v>175</v>
      </c>
    </row>
    <row r="114" spans="2:65" s="1" customFormat="1" ht="22.5" customHeight="1">
      <c r="B114" s="37"/>
      <c r="C114" s="169" t="s">
        <v>214</v>
      </c>
      <c r="D114" s="169" t="s">
        <v>177</v>
      </c>
      <c r="E114" s="170" t="s">
        <v>405</v>
      </c>
      <c r="F114" s="171" t="s">
        <v>406</v>
      </c>
      <c r="G114" s="172" t="s">
        <v>146</v>
      </c>
      <c r="H114" s="173">
        <v>100</v>
      </c>
      <c r="I114" s="174">
        <v>60.07</v>
      </c>
      <c r="J114" s="174">
        <f>ROUND(I114*H114,2)</f>
        <v>6007</v>
      </c>
      <c r="K114" s="171" t="s">
        <v>180</v>
      </c>
      <c r="L114" s="57"/>
      <c r="M114" s="175" t="s">
        <v>72</v>
      </c>
      <c r="N114" s="176" t="s">
        <v>90</v>
      </c>
      <c r="O114" s="177">
        <v>0.23799999999999999</v>
      </c>
      <c r="P114" s="177">
        <f>O114*H114</f>
        <v>23.799999999999997</v>
      </c>
      <c r="Q114" s="177">
        <v>2.9999999999999999E-7</v>
      </c>
      <c r="R114" s="177">
        <f>Q114*H114</f>
        <v>2.9999999999999997E-5</v>
      </c>
      <c r="S114" s="177">
        <v>0</v>
      </c>
      <c r="T114" s="178">
        <f>S114*H114</f>
        <v>0</v>
      </c>
      <c r="AR114" s="23" t="s">
        <v>181</v>
      </c>
      <c r="AT114" s="23" t="s">
        <v>177</v>
      </c>
      <c r="AU114" s="23" t="s">
        <v>129</v>
      </c>
      <c r="AY114" s="23" t="s">
        <v>175</v>
      </c>
      <c r="BE114" s="179">
        <f>IF(N114="základní",J114,0)</f>
        <v>6007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3" t="s">
        <v>127</v>
      </c>
      <c r="BK114" s="179">
        <f>ROUND(I114*H114,2)</f>
        <v>6007</v>
      </c>
      <c r="BL114" s="23" t="s">
        <v>181</v>
      </c>
      <c r="BM114" s="23" t="s">
        <v>407</v>
      </c>
    </row>
    <row r="115" spans="2:65" s="1" customFormat="1">
      <c r="B115" s="37"/>
      <c r="C115" s="59"/>
      <c r="D115" s="180" t="s">
        <v>183</v>
      </c>
      <c r="E115" s="59"/>
      <c r="F115" s="181" t="s">
        <v>408</v>
      </c>
      <c r="G115" s="59"/>
      <c r="H115" s="59"/>
      <c r="I115" s="59"/>
      <c r="J115" s="59"/>
      <c r="K115" s="59"/>
      <c r="L115" s="57"/>
      <c r="M115" s="182"/>
      <c r="N115" s="38"/>
      <c r="O115" s="38"/>
      <c r="P115" s="38"/>
      <c r="Q115" s="38"/>
      <c r="R115" s="38"/>
      <c r="S115" s="38"/>
      <c r="T115" s="74"/>
      <c r="AT115" s="23" t="s">
        <v>183</v>
      </c>
      <c r="AU115" s="23" t="s">
        <v>129</v>
      </c>
    </row>
    <row r="116" spans="2:65" s="1" customFormat="1" ht="81">
      <c r="B116" s="37"/>
      <c r="C116" s="59"/>
      <c r="D116" s="180" t="s">
        <v>185</v>
      </c>
      <c r="E116" s="59"/>
      <c r="F116" s="183" t="s">
        <v>409</v>
      </c>
      <c r="G116" s="59"/>
      <c r="H116" s="59"/>
      <c r="I116" s="59"/>
      <c r="J116" s="59"/>
      <c r="K116" s="59"/>
      <c r="L116" s="57"/>
      <c r="M116" s="182"/>
      <c r="N116" s="38"/>
      <c r="O116" s="38"/>
      <c r="P116" s="38"/>
      <c r="Q116" s="38"/>
      <c r="R116" s="38"/>
      <c r="S116" s="38"/>
      <c r="T116" s="74"/>
      <c r="AT116" s="23" t="s">
        <v>185</v>
      </c>
      <c r="AU116" s="23" t="s">
        <v>129</v>
      </c>
    </row>
    <row r="117" spans="2:65" s="13" customFormat="1">
      <c r="B117" s="217"/>
      <c r="C117" s="218"/>
      <c r="D117" s="180" t="s">
        <v>187</v>
      </c>
      <c r="E117" s="219" t="s">
        <v>72</v>
      </c>
      <c r="F117" s="220" t="s">
        <v>410</v>
      </c>
      <c r="G117" s="218"/>
      <c r="H117" s="221" t="s">
        <v>72</v>
      </c>
      <c r="I117" s="218"/>
      <c r="J117" s="218"/>
      <c r="K117" s="218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187</v>
      </c>
      <c r="AU117" s="226" t="s">
        <v>129</v>
      </c>
      <c r="AV117" s="13" t="s">
        <v>127</v>
      </c>
      <c r="AW117" s="13" t="s">
        <v>83</v>
      </c>
      <c r="AX117" s="13" t="s">
        <v>119</v>
      </c>
      <c r="AY117" s="226" t="s">
        <v>175</v>
      </c>
    </row>
    <row r="118" spans="2:65" s="11" customFormat="1">
      <c r="B118" s="184"/>
      <c r="C118" s="185"/>
      <c r="D118" s="196" t="s">
        <v>187</v>
      </c>
      <c r="E118" s="205" t="s">
        <v>72</v>
      </c>
      <c r="F118" s="206" t="s">
        <v>372</v>
      </c>
      <c r="G118" s="185"/>
      <c r="H118" s="207">
        <v>100</v>
      </c>
      <c r="I118" s="185"/>
      <c r="J118" s="185"/>
      <c r="K118" s="185"/>
      <c r="L118" s="189"/>
      <c r="M118" s="190"/>
      <c r="N118" s="191"/>
      <c r="O118" s="191"/>
      <c r="P118" s="191"/>
      <c r="Q118" s="191"/>
      <c r="R118" s="191"/>
      <c r="S118" s="191"/>
      <c r="T118" s="192"/>
      <c r="AT118" s="193" t="s">
        <v>187</v>
      </c>
      <c r="AU118" s="193" t="s">
        <v>129</v>
      </c>
      <c r="AV118" s="11" t="s">
        <v>129</v>
      </c>
      <c r="AW118" s="11" t="s">
        <v>83</v>
      </c>
      <c r="AX118" s="11" t="s">
        <v>127</v>
      </c>
      <c r="AY118" s="193" t="s">
        <v>175</v>
      </c>
    </row>
    <row r="119" spans="2:65" s="1" customFormat="1" ht="22.5" customHeight="1">
      <c r="B119" s="37"/>
      <c r="C119" s="169" t="s">
        <v>220</v>
      </c>
      <c r="D119" s="169" t="s">
        <v>177</v>
      </c>
      <c r="E119" s="170" t="s">
        <v>300</v>
      </c>
      <c r="F119" s="171" t="s">
        <v>301</v>
      </c>
      <c r="G119" s="172" t="s">
        <v>146</v>
      </c>
      <c r="H119" s="173">
        <v>100</v>
      </c>
      <c r="I119" s="174">
        <v>29.96</v>
      </c>
      <c r="J119" s="174">
        <f>ROUND(I119*H119,2)</f>
        <v>2996</v>
      </c>
      <c r="K119" s="171" t="s">
        <v>180</v>
      </c>
      <c r="L119" s="57"/>
      <c r="M119" s="175" t="s">
        <v>72</v>
      </c>
      <c r="N119" s="176" t="s">
        <v>90</v>
      </c>
      <c r="O119" s="177">
        <v>0.113</v>
      </c>
      <c r="P119" s="177">
        <f>O119*H119</f>
        <v>11.3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R119" s="23" t="s">
        <v>181</v>
      </c>
      <c r="AT119" s="23" t="s">
        <v>177</v>
      </c>
      <c r="AU119" s="23" t="s">
        <v>129</v>
      </c>
      <c r="AY119" s="23" t="s">
        <v>175</v>
      </c>
      <c r="BE119" s="179">
        <f>IF(N119="základní",J119,0)</f>
        <v>2996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3" t="s">
        <v>127</v>
      </c>
      <c r="BK119" s="179">
        <f>ROUND(I119*H119,2)</f>
        <v>2996</v>
      </c>
      <c r="BL119" s="23" t="s">
        <v>181</v>
      </c>
      <c r="BM119" s="23" t="s">
        <v>411</v>
      </c>
    </row>
    <row r="120" spans="2:65" s="1" customFormat="1">
      <c r="B120" s="37"/>
      <c r="C120" s="59"/>
      <c r="D120" s="180" t="s">
        <v>183</v>
      </c>
      <c r="E120" s="59"/>
      <c r="F120" s="181" t="s">
        <v>303</v>
      </c>
      <c r="G120" s="59"/>
      <c r="H120" s="59"/>
      <c r="I120" s="59"/>
      <c r="J120" s="59"/>
      <c r="K120" s="59"/>
      <c r="L120" s="57"/>
      <c r="M120" s="182"/>
      <c r="N120" s="38"/>
      <c r="O120" s="38"/>
      <c r="P120" s="38"/>
      <c r="Q120" s="38"/>
      <c r="R120" s="38"/>
      <c r="S120" s="38"/>
      <c r="T120" s="74"/>
      <c r="AT120" s="23" t="s">
        <v>183</v>
      </c>
      <c r="AU120" s="23" t="s">
        <v>129</v>
      </c>
    </row>
    <row r="121" spans="2:65" s="1" customFormat="1" ht="67.5">
      <c r="B121" s="37"/>
      <c r="C121" s="59"/>
      <c r="D121" s="180" t="s">
        <v>185</v>
      </c>
      <c r="E121" s="59"/>
      <c r="F121" s="183" t="s">
        <v>304</v>
      </c>
      <c r="G121" s="59"/>
      <c r="H121" s="59"/>
      <c r="I121" s="59"/>
      <c r="J121" s="59"/>
      <c r="K121" s="59"/>
      <c r="L121" s="57"/>
      <c r="M121" s="182"/>
      <c r="N121" s="38"/>
      <c r="O121" s="38"/>
      <c r="P121" s="38"/>
      <c r="Q121" s="38"/>
      <c r="R121" s="38"/>
      <c r="S121" s="38"/>
      <c r="T121" s="74"/>
      <c r="AT121" s="23" t="s">
        <v>185</v>
      </c>
      <c r="AU121" s="23" t="s">
        <v>129</v>
      </c>
    </row>
    <row r="122" spans="2:65" s="13" customFormat="1">
      <c r="B122" s="217"/>
      <c r="C122" s="218"/>
      <c r="D122" s="180" t="s">
        <v>187</v>
      </c>
      <c r="E122" s="219" t="s">
        <v>72</v>
      </c>
      <c r="F122" s="220" t="s">
        <v>412</v>
      </c>
      <c r="G122" s="218"/>
      <c r="H122" s="221" t="s">
        <v>72</v>
      </c>
      <c r="I122" s="218"/>
      <c r="J122" s="218"/>
      <c r="K122" s="218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187</v>
      </c>
      <c r="AU122" s="226" t="s">
        <v>129</v>
      </c>
      <c r="AV122" s="13" t="s">
        <v>127</v>
      </c>
      <c r="AW122" s="13" t="s">
        <v>83</v>
      </c>
      <c r="AX122" s="13" t="s">
        <v>119</v>
      </c>
      <c r="AY122" s="226" t="s">
        <v>175</v>
      </c>
    </row>
    <row r="123" spans="2:65" s="11" customFormat="1">
      <c r="B123" s="184"/>
      <c r="C123" s="185"/>
      <c r="D123" s="180" t="s">
        <v>187</v>
      </c>
      <c r="E123" s="186" t="s">
        <v>72</v>
      </c>
      <c r="F123" s="187" t="s">
        <v>372</v>
      </c>
      <c r="G123" s="185"/>
      <c r="H123" s="188">
        <v>100</v>
      </c>
      <c r="I123" s="185"/>
      <c r="J123" s="185"/>
      <c r="K123" s="185"/>
      <c r="L123" s="189"/>
      <c r="M123" s="190"/>
      <c r="N123" s="191"/>
      <c r="O123" s="191"/>
      <c r="P123" s="191"/>
      <c r="Q123" s="191"/>
      <c r="R123" s="191"/>
      <c r="S123" s="191"/>
      <c r="T123" s="192"/>
      <c r="AT123" s="193" t="s">
        <v>187</v>
      </c>
      <c r="AU123" s="193" t="s">
        <v>129</v>
      </c>
      <c r="AV123" s="11" t="s">
        <v>129</v>
      </c>
      <c r="AW123" s="11" t="s">
        <v>83</v>
      </c>
      <c r="AX123" s="11" t="s">
        <v>119</v>
      </c>
      <c r="AY123" s="193" t="s">
        <v>175</v>
      </c>
    </row>
    <row r="124" spans="2:65" s="12" customFormat="1">
      <c r="B124" s="194"/>
      <c r="C124" s="195"/>
      <c r="D124" s="196" t="s">
        <v>187</v>
      </c>
      <c r="E124" s="197" t="s">
        <v>72</v>
      </c>
      <c r="F124" s="198" t="s">
        <v>188</v>
      </c>
      <c r="G124" s="195"/>
      <c r="H124" s="199">
        <v>100</v>
      </c>
      <c r="I124" s="195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187</v>
      </c>
      <c r="AU124" s="204" t="s">
        <v>129</v>
      </c>
      <c r="AV124" s="12" t="s">
        <v>181</v>
      </c>
      <c r="AW124" s="12" t="s">
        <v>83</v>
      </c>
      <c r="AX124" s="12" t="s">
        <v>127</v>
      </c>
      <c r="AY124" s="204" t="s">
        <v>175</v>
      </c>
    </row>
    <row r="125" spans="2:65" s="1" customFormat="1" ht="22.5" customHeight="1">
      <c r="B125" s="37"/>
      <c r="C125" s="208" t="s">
        <v>204</v>
      </c>
      <c r="D125" s="208" t="s">
        <v>200</v>
      </c>
      <c r="E125" s="209" t="s">
        <v>307</v>
      </c>
      <c r="F125" s="210" t="s">
        <v>308</v>
      </c>
      <c r="G125" s="211" t="s">
        <v>264</v>
      </c>
      <c r="H125" s="212">
        <v>10.3</v>
      </c>
      <c r="I125" s="213">
        <v>747</v>
      </c>
      <c r="J125" s="213">
        <f>ROUND(I125*H125,2)</f>
        <v>7694.1</v>
      </c>
      <c r="K125" s="210" t="s">
        <v>180</v>
      </c>
      <c r="L125" s="214"/>
      <c r="M125" s="215" t="s">
        <v>72</v>
      </c>
      <c r="N125" s="216" t="s">
        <v>90</v>
      </c>
      <c r="O125" s="177">
        <v>0</v>
      </c>
      <c r="P125" s="177">
        <f>O125*H125</f>
        <v>0</v>
      </c>
      <c r="Q125" s="177">
        <v>0.2</v>
      </c>
      <c r="R125" s="177">
        <f>Q125*H125</f>
        <v>2.06</v>
      </c>
      <c r="S125" s="177">
        <v>0</v>
      </c>
      <c r="T125" s="178">
        <f>S125*H125</f>
        <v>0</v>
      </c>
      <c r="AR125" s="23" t="s">
        <v>204</v>
      </c>
      <c r="AT125" s="23" t="s">
        <v>200</v>
      </c>
      <c r="AU125" s="23" t="s">
        <v>129</v>
      </c>
      <c r="AY125" s="23" t="s">
        <v>175</v>
      </c>
      <c r="BE125" s="179">
        <f>IF(N125="základní",J125,0)</f>
        <v>7694.1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3" t="s">
        <v>127</v>
      </c>
      <c r="BK125" s="179">
        <f>ROUND(I125*H125,2)</f>
        <v>7694.1</v>
      </c>
      <c r="BL125" s="23" t="s">
        <v>181</v>
      </c>
      <c r="BM125" s="23" t="s">
        <v>413</v>
      </c>
    </row>
    <row r="126" spans="2:65" s="1" customFormat="1">
      <c r="B126" s="37"/>
      <c r="C126" s="59"/>
      <c r="D126" s="180" t="s">
        <v>183</v>
      </c>
      <c r="E126" s="59"/>
      <c r="F126" s="181" t="s">
        <v>308</v>
      </c>
      <c r="G126" s="59"/>
      <c r="H126" s="59"/>
      <c r="I126" s="59"/>
      <c r="J126" s="59"/>
      <c r="K126" s="59"/>
      <c r="L126" s="57"/>
      <c r="M126" s="182"/>
      <c r="N126" s="38"/>
      <c r="O126" s="38"/>
      <c r="P126" s="38"/>
      <c r="Q126" s="38"/>
      <c r="R126" s="38"/>
      <c r="S126" s="38"/>
      <c r="T126" s="74"/>
      <c r="AT126" s="23" t="s">
        <v>183</v>
      </c>
      <c r="AU126" s="23" t="s">
        <v>129</v>
      </c>
    </row>
    <row r="127" spans="2:65" s="13" customFormat="1">
      <c r="B127" s="217"/>
      <c r="C127" s="218"/>
      <c r="D127" s="180" t="s">
        <v>187</v>
      </c>
      <c r="E127" s="219" t="s">
        <v>72</v>
      </c>
      <c r="F127" s="220" t="s">
        <v>310</v>
      </c>
      <c r="G127" s="218"/>
      <c r="H127" s="221" t="s">
        <v>72</v>
      </c>
      <c r="I127" s="218"/>
      <c r="J127" s="218"/>
      <c r="K127" s="218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187</v>
      </c>
      <c r="AU127" s="226" t="s">
        <v>129</v>
      </c>
      <c r="AV127" s="13" t="s">
        <v>127</v>
      </c>
      <c r="AW127" s="13" t="s">
        <v>83</v>
      </c>
      <c r="AX127" s="13" t="s">
        <v>119</v>
      </c>
      <c r="AY127" s="226" t="s">
        <v>175</v>
      </c>
    </row>
    <row r="128" spans="2:65" s="11" customFormat="1">
      <c r="B128" s="184"/>
      <c r="C128" s="185"/>
      <c r="D128" s="180" t="s">
        <v>187</v>
      </c>
      <c r="E128" s="186" t="s">
        <v>72</v>
      </c>
      <c r="F128" s="187" t="s">
        <v>414</v>
      </c>
      <c r="G128" s="185"/>
      <c r="H128" s="188">
        <v>10.3</v>
      </c>
      <c r="I128" s="185"/>
      <c r="J128" s="185"/>
      <c r="K128" s="185"/>
      <c r="L128" s="189"/>
      <c r="M128" s="190"/>
      <c r="N128" s="191"/>
      <c r="O128" s="191"/>
      <c r="P128" s="191"/>
      <c r="Q128" s="191"/>
      <c r="R128" s="191"/>
      <c r="S128" s="191"/>
      <c r="T128" s="192"/>
      <c r="AT128" s="193" t="s">
        <v>187</v>
      </c>
      <c r="AU128" s="193" t="s">
        <v>129</v>
      </c>
      <c r="AV128" s="11" t="s">
        <v>129</v>
      </c>
      <c r="AW128" s="11" t="s">
        <v>83</v>
      </c>
      <c r="AX128" s="11" t="s">
        <v>119</v>
      </c>
      <c r="AY128" s="193" t="s">
        <v>175</v>
      </c>
    </row>
    <row r="129" spans="2:65" s="12" customFormat="1">
      <c r="B129" s="194"/>
      <c r="C129" s="195"/>
      <c r="D129" s="196" t="s">
        <v>187</v>
      </c>
      <c r="E129" s="197" t="s">
        <v>72</v>
      </c>
      <c r="F129" s="198" t="s">
        <v>188</v>
      </c>
      <c r="G129" s="195"/>
      <c r="H129" s="199">
        <v>10.3</v>
      </c>
      <c r="I129" s="195"/>
      <c r="J129" s="195"/>
      <c r="K129" s="195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187</v>
      </c>
      <c r="AU129" s="204" t="s">
        <v>129</v>
      </c>
      <c r="AV129" s="12" t="s">
        <v>181</v>
      </c>
      <c r="AW129" s="12" t="s">
        <v>83</v>
      </c>
      <c r="AX129" s="12" t="s">
        <v>127</v>
      </c>
      <c r="AY129" s="204" t="s">
        <v>175</v>
      </c>
    </row>
    <row r="130" spans="2:65" s="1" customFormat="1" ht="22.5" customHeight="1">
      <c r="B130" s="37"/>
      <c r="C130" s="169" t="s">
        <v>229</v>
      </c>
      <c r="D130" s="169" t="s">
        <v>177</v>
      </c>
      <c r="E130" s="170" t="s">
        <v>415</v>
      </c>
      <c r="F130" s="171" t="s">
        <v>416</v>
      </c>
      <c r="G130" s="172" t="s">
        <v>276</v>
      </c>
      <c r="H130" s="173">
        <v>300</v>
      </c>
      <c r="I130" s="174">
        <v>20.04</v>
      </c>
      <c r="J130" s="174">
        <f>ROUND(I130*H130,2)</f>
        <v>6012</v>
      </c>
      <c r="K130" s="171" t="s">
        <v>180</v>
      </c>
      <c r="L130" s="57"/>
      <c r="M130" s="175" t="s">
        <v>72</v>
      </c>
      <c r="N130" s="176" t="s">
        <v>90</v>
      </c>
      <c r="O130" s="177">
        <v>6.6000000000000003E-2</v>
      </c>
      <c r="P130" s="177">
        <f>O130*H130</f>
        <v>19.8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23" t="s">
        <v>181</v>
      </c>
      <c r="AT130" s="23" t="s">
        <v>177</v>
      </c>
      <c r="AU130" s="23" t="s">
        <v>129</v>
      </c>
      <c r="AY130" s="23" t="s">
        <v>175</v>
      </c>
      <c r="BE130" s="179">
        <f>IF(N130="základní",J130,0)</f>
        <v>6012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3" t="s">
        <v>127</v>
      </c>
      <c r="BK130" s="179">
        <f>ROUND(I130*H130,2)</f>
        <v>6012</v>
      </c>
      <c r="BL130" s="23" t="s">
        <v>181</v>
      </c>
      <c r="BM130" s="23" t="s">
        <v>417</v>
      </c>
    </row>
    <row r="131" spans="2:65" s="1" customFormat="1">
      <c r="B131" s="37"/>
      <c r="C131" s="59"/>
      <c r="D131" s="180" t="s">
        <v>183</v>
      </c>
      <c r="E131" s="59"/>
      <c r="F131" s="181" t="s">
        <v>418</v>
      </c>
      <c r="G131" s="59"/>
      <c r="H131" s="59"/>
      <c r="I131" s="59"/>
      <c r="J131" s="59"/>
      <c r="K131" s="59"/>
      <c r="L131" s="57"/>
      <c r="M131" s="182"/>
      <c r="N131" s="38"/>
      <c r="O131" s="38"/>
      <c r="P131" s="38"/>
      <c r="Q131" s="38"/>
      <c r="R131" s="38"/>
      <c r="S131" s="38"/>
      <c r="T131" s="74"/>
      <c r="AT131" s="23" t="s">
        <v>183</v>
      </c>
      <c r="AU131" s="23" t="s">
        <v>129</v>
      </c>
    </row>
    <row r="132" spans="2:65" s="1" customFormat="1" ht="81">
      <c r="B132" s="37"/>
      <c r="C132" s="59"/>
      <c r="D132" s="180" t="s">
        <v>185</v>
      </c>
      <c r="E132" s="59"/>
      <c r="F132" s="183" t="s">
        <v>419</v>
      </c>
      <c r="G132" s="59"/>
      <c r="H132" s="59"/>
      <c r="I132" s="59"/>
      <c r="J132" s="59"/>
      <c r="K132" s="59"/>
      <c r="L132" s="57"/>
      <c r="M132" s="182"/>
      <c r="N132" s="38"/>
      <c r="O132" s="38"/>
      <c r="P132" s="38"/>
      <c r="Q132" s="38"/>
      <c r="R132" s="38"/>
      <c r="S132" s="38"/>
      <c r="T132" s="74"/>
      <c r="AT132" s="23" t="s">
        <v>185</v>
      </c>
      <c r="AU132" s="23" t="s">
        <v>129</v>
      </c>
    </row>
    <row r="133" spans="2:65" s="13" customFormat="1">
      <c r="B133" s="217"/>
      <c r="C133" s="218"/>
      <c r="D133" s="180" t="s">
        <v>187</v>
      </c>
      <c r="E133" s="219" t="s">
        <v>72</v>
      </c>
      <c r="F133" s="220" t="s">
        <v>420</v>
      </c>
      <c r="G133" s="218"/>
      <c r="H133" s="221" t="s">
        <v>72</v>
      </c>
      <c r="I133" s="218"/>
      <c r="J133" s="218"/>
      <c r="K133" s="218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187</v>
      </c>
      <c r="AU133" s="226" t="s">
        <v>129</v>
      </c>
      <c r="AV133" s="13" t="s">
        <v>127</v>
      </c>
      <c r="AW133" s="13" t="s">
        <v>83</v>
      </c>
      <c r="AX133" s="13" t="s">
        <v>119</v>
      </c>
      <c r="AY133" s="226" t="s">
        <v>175</v>
      </c>
    </row>
    <row r="134" spans="2:65" s="11" customFormat="1">
      <c r="B134" s="184"/>
      <c r="C134" s="185"/>
      <c r="D134" s="196" t="s">
        <v>187</v>
      </c>
      <c r="E134" s="205" t="s">
        <v>72</v>
      </c>
      <c r="F134" s="206" t="s">
        <v>375</v>
      </c>
      <c r="G134" s="185"/>
      <c r="H134" s="207">
        <v>300</v>
      </c>
      <c r="I134" s="185"/>
      <c r="J134" s="185"/>
      <c r="K134" s="185"/>
      <c r="L134" s="189"/>
      <c r="M134" s="190"/>
      <c r="N134" s="191"/>
      <c r="O134" s="191"/>
      <c r="P134" s="191"/>
      <c r="Q134" s="191"/>
      <c r="R134" s="191"/>
      <c r="S134" s="191"/>
      <c r="T134" s="192"/>
      <c r="AT134" s="193" t="s">
        <v>187</v>
      </c>
      <c r="AU134" s="193" t="s">
        <v>129</v>
      </c>
      <c r="AV134" s="11" t="s">
        <v>129</v>
      </c>
      <c r="AW134" s="11" t="s">
        <v>83</v>
      </c>
      <c r="AX134" s="11" t="s">
        <v>127</v>
      </c>
      <c r="AY134" s="193" t="s">
        <v>175</v>
      </c>
    </row>
    <row r="135" spans="2:65" s="1" customFormat="1" ht="22.5" customHeight="1">
      <c r="B135" s="37"/>
      <c r="C135" s="169" t="s">
        <v>235</v>
      </c>
      <c r="D135" s="169" t="s">
        <v>177</v>
      </c>
      <c r="E135" s="170" t="s">
        <v>339</v>
      </c>
      <c r="F135" s="171" t="s">
        <v>340</v>
      </c>
      <c r="G135" s="172" t="s">
        <v>264</v>
      </c>
      <c r="H135" s="173">
        <v>6</v>
      </c>
      <c r="I135" s="174">
        <v>287.5</v>
      </c>
      <c r="J135" s="174">
        <f>ROUND(I135*H135,2)</f>
        <v>1725</v>
      </c>
      <c r="K135" s="171" t="s">
        <v>180</v>
      </c>
      <c r="L135" s="57"/>
      <c r="M135" s="175" t="s">
        <v>72</v>
      </c>
      <c r="N135" s="176" t="s">
        <v>90</v>
      </c>
      <c r="O135" s="177">
        <v>0.45200000000000001</v>
      </c>
      <c r="P135" s="177">
        <f>O135*H135</f>
        <v>2.7120000000000002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23" t="s">
        <v>181</v>
      </c>
      <c r="AT135" s="23" t="s">
        <v>177</v>
      </c>
      <c r="AU135" s="23" t="s">
        <v>129</v>
      </c>
      <c r="AY135" s="23" t="s">
        <v>175</v>
      </c>
      <c r="BE135" s="179">
        <f>IF(N135="základní",J135,0)</f>
        <v>1725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3" t="s">
        <v>127</v>
      </c>
      <c r="BK135" s="179">
        <f>ROUND(I135*H135,2)</f>
        <v>1725</v>
      </c>
      <c r="BL135" s="23" t="s">
        <v>181</v>
      </c>
      <c r="BM135" s="23" t="s">
        <v>421</v>
      </c>
    </row>
    <row r="136" spans="2:65" s="1" customFormat="1">
      <c r="B136" s="37"/>
      <c r="C136" s="59"/>
      <c r="D136" s="180" t="s">
        <v>183</v>
      </c>
      <c r="E136" s="59"/>
      <c r="F136" s="181" t="s">
        <v>342</v>
      </c>
      <c r="G136" s="59"/>
      <c r="H136" s="59"/>
      <c r="I136" s="59"/>
      <c r="J136" s="59"/>
      <c r="K136" s="59"/>
      <c r="L136" s="57"/>
      <c r="M136" s="182"/>
      <c r="N136" s="38"/>
      <c r="O136" s="38"/>
      <c r="P136" s="38"/>
      <c r="Q136" s="38"/>
      <c r="R136" s="38"/>
      <c r="S136" s="38"/>
      <c r="T136" s="74"/>
      <c r="AT136" s="23" t="s">
        <v>183</v>
      </c>
      <c r="AU136" s="23" t="s">
        <v>129</v>
      </c>
    </row>
    <row r="137" spans="2:65" s="1" customFormat="1" ht="54">
      <c r="B137" s="37"/>
      <c r="C137" s="59"/>
      <c r="D137" s="180" t="s">
        <v>185</v>
      </c>
      <c r="E137" s="59"/>
      <c r="F137" s="183" t="s">
        <v>343</v>
      </c>
      <c r="G137" s="59"/>
      <c r="H137" s="59"/>
      <c r="I137" s="59"/>
      <c r="J137" s="59"/>
      <c r="K137" s="59"/>
      <c r="L137" s="57"/>
      <c r="M137" s="182"/>
      <c r="N137" s="38"/>
      <c r="O137" s="38"/>
      <c r="P137" s="38"/>
      <c r="Q137" s="38"/>
      <c r="R137" s="38"/>
      <c r="S137" s="38"/>
      <c r="T137" s="74"/>
      <c r="AT137" s="23" t="s">
        <v>185</v>
      </c>
      <c r="AU137" s="23" t="s">
        <v>129</v>
      </c>
    </row>
    <row r="138" spans="2:65" s="13" customFormat="1">
      <c r="B138" s="217"/>
      <c r="C138" s="218"/>
      <c r="D138" s="180" t="s">
        <v>187</v>
      </c>
      <c r="E138" s="219" t="s">
        <v>72</v>
      </c>
      <c r="F138" s="220" t="s">
        <v>422</v>
      </c>
      <c r="G138" s="218"/>
      <c r="H138" s="221" t="s">
        <v>72</v>
      </c>
      <c r="I138" s="218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187</v>
      </c>
      <c r="AU138" s="226" t="s">
        <v>129</v>
      </c>
      <c r="AV138" s="13" t="s">
        <v>127</v>
      </c>
      <c r="AW138" s="13" t="s">
        <v>83</v>
      </c>
      <c r="AX138" s="13" t="s">
        <v>119</v>
      </c>
      <c r="AY138" s="226" t="s">
        <v>175</v>
      </c>
    </row>
    <row r="139" spans="2:65" s="11" customFormat="1">
      <c r="B139" s="184"/>
      <c r="C139" s="185"/>
      <c r="D139" s="180" t="s">
        <v>187</v>
      </c>
      <c r="E139" s="186" t="s">
        <v>72</v>
      </c>
      <c r="F139" s="187" t="s">
        <v>423</v>
      </c>
      <c r="G139" s="185"/>
      <c r="H139" s="188">
        <v>6</v>
      </c>
      <c r="I139" s="185"/>
      <c r="J139" s="185"/>
      <c r="K139" s="185"/>
      <c r="L139" s="189"/>
      <c r="M139" s="190"/>
      <c r="N139" s="191"/>
      <c r="O139" s="191"/>
      <c r="P139" s="191"/>
      <c r="Q139" s="191"/>
      <c r="R139" s="191"/>
      <c r="S139" s="191"/>
      <c r="T139" s="192"/>
      <c r="AT139" s="193" t="s">
        <v>187</v>
      </c>
      <c r="AU139" s="193" t="s">
        <v>129</v>
      </c>
      <c r="AV139" s="11" t="s">
        <v>129</v>
      </c>
      <c r="AW139" s="11" t="s">
        <v>83</v>
      </c>
      <c r="AX139" s="11" t="s">
        <v>119</v>
      </c>
      <c r="AY139" s="193" t="s">
        <v>175</v>
      </c>
    </row>
    <row r="140" spans="2:65" s="12" customFormat="1">
      <c r="B140" s="194"/>
      <c r="C140" s="195"/>
      <c r="D140" s="196" t="s">
        <v>187</v>
      </c>
      <c r="E140" s="197" t="s">
        <v>262</v>
      </c>
      <c r="F140" s="198" t="s">
        <v>188</v>
      </c>
      <c r="G140" s="195"/>
      <c r="H140" s="199">
        <v>6</v>
      </c>
      <c r="I140" s="195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187</v>
      </c>
      <c r="AU140" s="204" t="s">
        <v>129</v>
      </c>
      <c r="AV140" s="12" t="s">
        <v>181</v>
      </c>
      <c r="AW140" s="12" t="s">
        <v>83</v>
      </c>
      <c r="AX140" s="12" t="s">
        <v>127</v>
      </c>
      <c r="AY140" s="204" t="s">
        <v>175</v>
      </c>
    </row>
    <row r="141" spans="2:65" s="1" customFormat="1" ht="22.5" customHeight="1">
      <c r="B141" s="37"/>
      <c r="C141" s="169" t="s">
        <v>241</v>
      </c>
      <c r="D141" s="169" t="s">
        <v>177</v>
      </c>
      <c r="E141" s="170" t="s">
        <v>347</v>
      </c>
      <c r="F141" s="171" t="s">
        <v>348</v>
      </c>
      <c r="G141" s="172" t="s">
        <v>264</v>
      </c>
      <c r="H141" s="173">
        <v>24</v>
      </c>
      <c r="I141" s="174">
        <v>17.399999999999999</v>
      </c>
      <c r="J141" s="174">
        <f>ROUND(I141*H141,2)</f>
        <v>417.6</v>
      </c>
      <c r="K141" s="171" t="s">
        <v>180</v>
      </c>
      <c r="L141" s="57"/>
      <c r="M141" s="175" t="s">
        <v>72</v>
      </c>
      <c r="N141" s="176" t="s">
        <v>90</v>
      </c>
      <c r="O141" s="177">
        <v>2.8000000000000001E-2</v>
      </c>
      <c r="P141" s="177">
        <f>O141*H141</f>
        <v>0.67200000000000004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AR141" s="23" t="s">
        <v>181</v>
      </c>
      <c r="AT141" s="23" t="s">
        <v>177</v>
      </c>
      <c r="AU141" s="23" t="s">
        <v>129</v>
      </c>
      <c r="AY141" s="23" t="s">
        <v>175</v>
      </c>
      <c r="BE141" s="179">
        <f>IF(N141="základní",J141,0)</f>
        <v>417.6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3" t="s">
        <v>127</v>
      </c>
      <c r="BK141" s="179">
        <f>ROUND(I141*H141,2)</f>
        <v>417.6</v>
      </c>
      <c r="BL141" s="23" t="s">
        <v>181</v>
      </c>
      <c r="BM141" s="23" t="s">
        <v>424</v>
      </c>
    </row>
    <row r="142" spans="2:65" s="1" customFormat="1">
      <c r="B142" s="37"/>
      <c r="C142" s="59"/>
      <c r="D142" s="180" t="s">
        <v>183</v>
      </c>
      <c r="E142" s="59"/>
      <c r="F142" s="181" t="s">
        <v>350</v>
      </c>
      <c r="G142" s="59"/>
      <c r="H142" s="59"/>
      <c r="I142" s="59"/>
      <c r="J142" s="59"/>
      <c r="K142" s="59"/>
      <c r="L142" s="57"/>
      <c r="M142" s="182"/>
      <c r="N142" s="38"/>
      <c r="O142" s="38"/>
      <c r="P142" s="38"/>
      <c r="Q142" s="38"/>
      <c r="R142" s="38"/>
      <c r="S142" s="38"/>
      <c r="T142" s="74"/>
      <c r="AT142" s="23" t="s">
        <v>183</v>
      </c>
      <c r="AU142" s="23" t="s">
        <v>129</v>
      </c>
    </row>
    <row r="143" spans="2:65" s="1" customFormat="1" ht="54">
      <c r="B143" s="37"/>
      <c r="C143" s="59"/>
      <c r="D143" s="180" t="s">
        <v>185</v>
      </c>
      <c r="E143" s="59"/>
      <c r="F143" s="183" t="s">
        <v>343</v>
      </c>
      <c r="G143" s="59"/>
      <c r="H143" s="59"/>
      <c r="I143" s="59"/>
      <c r="J143" s="59"/>
      <c r="K143" s="59"/>
      <c r="L143" s="57"/>
      <c r="M143" s="182"/>
      <c r="N143" s="38"/>
      <c r="O143" s="38"/>
      <c r="P143" s="38"/>
      <c r="Q143" s="38"/>
      <c r="R143" s="38"/>
      <c r="S143" s="38"/>
      <c r="T143" s="74"/>
      <c r="AT143" s="23" t="s">
        <v>185</v>
      </c>
      <c r="AU143" s="23" t="s">
        <v>129</v>
      </c>
    </row>
    <row r="144" spans="2:65" s="13" customFormat="1">
      <c r="B144" s="217"/>
      <c r="C144" s="218"/>
      <c r="D144" s="180" t="s">
        <v>187</v>
      </c>
      <c r="E144" s="219" t="s">
        <v>72</v>
      </c>
      <c r="F144" s="220" t="s">
        <v>351</v>
      </c>
      <c r="G144" s="218"/>
      <c r="H144" s="221" t="s">
        <v>72</v>
      </c>
      <c r="I144" s="218"/>
      <c r="J144" s="218"/>
      <c r="K144" s="218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187</v>
      </c>
      <c r="AU144" s="226" t="s">
        <v>129</v>
      </c>
      <c r="AV144" s="13" t="s">
        <v>127</v>
      </c>
      <c r="AW144" s="13" t="s">
        <v>83</v>
      </c>
      <c r="AX144" s="13" t="s">
        <v>119</v>
      </c>
      <c r="AY144" s="226" t="s">
        <v>175</v>
      </c>
    </row>
    <row r="145" spans="2:65" s="11" customFormat="1">
      <c r="B145" s="184"/>
      <c r="C145" s="185"/>
      <c r="D145" s="180" t="s">
        <v>187</v>
      </c>
      <c r="E145" s="186" t="s">
        <v>72</v>
      </c>
      <c r="F145" s="187" t="s">
        <v>425</v>
      </c>
      <c r="G145" s="185"/>
      <c r="H145" s="188">
        <v>24</v>
      </c>
      <c r="I145" s="185"/>
      <c r="J145" s="185"/>
      <c r="K145" s="185"/>
      <c r="L145" s="189"/>
      <c r="M145" s="190"/>
      <c r="N145" s="191"/>
      <c r="O145" s="191"/>
      <c r="P145" s="191"/>
      <c r="Q145" s="191"/>
      <c r="R145" s="191"/>
      <c r="S145" s="191"/>
      <c r="T145" s="192"/>
      <c r="AT145" s="193" t="s">
        <v>187</v>
      </c>
      <c r="AU145" s="193" t="s">
        <v>129</v>
      </c>
      <c r="AV145" s="11" t="s">
        <v>129</v>
      </c>
      <c r="AW145" s="11" t="s">
        <v>83</v>
      </c>
      <c r="AX145" s="11" t="s">
        <v>119</v>
      </c>
      <c r="AY145" s="193" t="s">
        <v>175</v>
      </c>
    </row>
    <row r="146" spans="2:65" s="12" customFormat="1">
      <c r="B146" s="194"/>
      <c r="C146" s="195"/>
      <c r="D146" s="196" t="s">
        <v>187</v>
      </c>
      <c r="E146" s="197" t="s">
        <v>72</v>
      </c>
      <c r="F146" s="198" t="s">
        <v>188</v>
      </c>
      <c r="G146" s="195"/>
      <c r="H146" s="199">
        <v>24</v>
      </c>
      <c r="I146" s="195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187</v>
      </c>
      <c r="AU146" s="204" t="s">
        <v>129</v>
      </c>
      <c r="AV146" s="12" t="s">
        <v>181</v>
      </c>
      <c r="AW146" s="12" t="s">
        <v>83</v>
      </c>
      <c r="AX146" s="12" t="s">
        <v>127</v>
      </c>
      <c r="AY146" s="204" t="s">
        <v>175</v>
      </c>
    </row>
    <row r="147" spans="2:65" s="1" customFormat="1" ht="22.5" customHeight="1">
      <c r="B147" s="37"/>
      <c r="C147" s="208" t="s">
        <v>249</v>
      </c>
      <c r="D147" s="208" t="s">
        <v>200</v>
      </c>
      <c r="E147" s="209" t="s">
        <v>354</v>
      </c>
      <c r="F147" s="210" t="s">
        <v>355</v>
      </c>
      <c r="G147" s="211" t="s">
        <v>264</v>
      </c>
      <c r="H147" s="212">
        <v>6</v>
      </c>
      <c r="I147" s="213">
        <v>40.700000000000003</v>
      </c>
      <c r="J147" s="213">
        <f>ROUND(I147*H147,2)</f>
        <v>244.2</v>
      </c>
      <c r="K147" s="210" t="s">
        <v>180</v>
      </c>
      <c r="L147" s="214"/>
      <c r="M147" s="215" t="s">
        <v>72</v>
      </c>
      <c r="N147" s="216" t="s">
        <v>90</v>
      </c>
      <c r="O147" s="177">
        <v>0</v>
      </c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AR147" s="23" t="s">
        <v>204</v>
      </c>
      <c r="AT147" s="23" t="s">
        <v>200</v>
      </c>
      <c r="AU147" s="23" t="s">
        <v>129</v>
      </c>
      <c r="AY147" s="23" t="s">
        <v>175</v>
      </c>
      <c r="BE147" s="179">
        <f>IF(N147="základní",J147,0)</f>
        <v>244.2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3" t="s">
        <v>127</v>
      </c>
      <c r="BK147" s="179">
        <f>ROUND(I147*H147,2)</f>
        <v>244.2</v>
      </c>
      <c r="BL147" s="23" t="s">
        <v>181</v>
      </c>
      <c r="BM147" s="23" t="s">
        <v>426</v>
      </c>
    </row>
    <row r="148" spans="2:65" s="1" customFormat="1">
      <c r="B148" s="37"/>
      <c r="C148" s="59"/>
      <c r="D148" s="180" t="s">
        <v>183</v>
      </c>
      <c r="E148" s="59"/>
      <c r="F148" s="181" t="s">
        <v>355</v>
      </c>
      <c r="G148" s="59"/>
      <c r="H148" s="59"/>
      <c r="I148" s="59"/>
      <c r="J148" s="59"/>
      <c r="K148" s="59"/>
      <c r="L148" s="57"/>
      <c r="M148" s="182"/>
      <c r="N148" s="38"/>
      <c r="O148" s="38"/>
      <c r="P148" s="38"/>
      <c r="Q148" s="38"/>
      <c r="R148" s="38"/>
      <c r="S148" s="38"/>
      <c r="T148" s="74"/>
      <c r="AT148" s="23" t="s">
        <v>183</v>
      </c>
      <c r="AU148" s="23" t="s">
        <v>129</v>
      </c>
    </row>
    <row r="149" spans="2:65" s="1" customFormat="1" ht="27">
      <c r="B149" s="37"/>
      <c r="C149" s="59"/>
      <c r="D149" s="180" t="s">
        <v>317</v>
      </c>
      <c r="E149" s="59"/>
      <c r="F149" s="183" t="s">
        <v>357</v>
      </c>
      <c r="G149" s="59"/>
      <c r="H149" s="59"/>
      <c r="I149" s="59"/>
      <c r="J149" s="59"/>
      <c r="K149" s="59"/>
      <c r="L149" s="57"/>
      <c r="M149" s="182"/>
      <c r="N149" s="38"/>
      <c r="O149" s="38"/>
      <c r="P149" s="38"/>
      <c r="Q149" s="38"/>
      <c r="R149" s="38"/>
      <c r="S149" s="38"/>
      <c r="T149" s="74"/>
      <c r="AT149" s="23" t="s">
        <v>317</v>
      </c>
      <c r="AU149" s="23" t="s">
        <v>129</v>
      </c>
    </row>
    <row r="150" spans="2:65" s="11" customFormat="1">
      <c r="B150" s="184"/>
      <c r="C150" s="185"/>
      <c r="D150" s="180" t="s">
        <v>187</v>
      </c>
      <c r="E150" s="186" t="s">
        <v>72</v>
      </c>
      <c r="F150" s="187" t="s">
        <v>262</v>
      </c>
      <c r="G150" s="185"/>
      <c r="H150" s="188">
        <v>6</v>
      </c>
      <c r="I150" s="185"/>
      <c r="J150" s="185"/>
      <c r="K150" s="185"/>
      <c r="L150" s="189"/>
      <c r="M150" s="190"/>
      <c r="N150" s="191"/>
      <c r="O150" s="191"/>
      <c r="P150" s="191"/>
      <c r="Q150" s="191"/>
      <c r="R150" s="191"/>
      <c r="S150" s="191"/>
      <c r="T150" s="192"/>
      <c r="AT150" s="193" t="s">
        <v>187</v>
      </c>
      <c r="AU150" s="193" t="s">
        <v>129</v>
      </c>
      <c r="AV150" s="11" t="s">
        <v>129</v>
      </c>
      <c r="AW150" s="11" t="s">
        <v>83</v>
      </c>
      <c r="AX150" s="11" t="s">
        <v>127</v>
      </c>
      <c r="AY150" s="193" t="s">
        <v>175</v>
      </c>
    </row>
    <row r="151" spans="2:65" s="10" customFormat="1" ht="29.85" customHeight="1">
      <c r="B151" s="152"/>
      <c r="C151" s="153"/>
      <c r="D151" s="166" t="s">
        <v>118</v>
      </c>
      <c r="E151" s="167" t="s">
        <v>358</v>
      </c>
      <c r="F151" s="167" t="s">
        <v>359</v>
      </c>
      <c r="G151" s="153"/>
      <c r="H151" s="153"/>
      <c r="I151" s="153"/>
      <c r="J151" s="168">
        <f>BK151</f>
        <v>13944</v>
      </c>
      <c r="K151" s="153"/>
      <c r="L151" s="157"/>
      <c r="M151" s="158"/>
      <c r="N151" s="160"/>
      <c r="O151" s="160"/>
      <c r="P151" s="161">
        <f>SUM(P152:P162)</f>
        <v>28.5</v>
      </c>
      <c r="Q151" s="160"/>
      <c r="R151" s="161">
        <f>SUM(R152:R162)</f>
        <v>0.43259999999999998</v>
      </c>
      <c r="S151" s="160"/>
      <c r="T151" s="162">
        <f>SUM(T152:T162)</f>
        <v>0</v>
      </c>
      <c r="AR151" s="163" t="s">
        <v>127</v>
      </c>
      <c r="AT151" s="164" t="s">
        <v>118</v>
      </c>
      <c r="AU151" s="164" t="s">
        <v>127</v>
      </c>
      <c r="AY151" s="163" t="s">
        <v>175</v>
      </c>
      <c r="BK151" s="165">
        <f>SUM(BK152:BK162)</f>
        <v>13944</v>
      </c>
    </row>
    <row r="152" spans="2:65" s="1" customFormat="1" ht="22.5" customHeight="1">
      <c r="B152" s="37"/>
      <c r="C152" s="169" t="s">
        <v>346</v>
      </c>
      <c r="D152" s="169" t="s">
        <v>177</v>
      </c>
      <c r="E152" s="170" t="s">
        <v>427</v>
      </c>
      <c r="F152" s="171" t="s">
        <v>428</v>
      </c>
      <c r="G152" s="172" t="s">
        <v>276</v>
      </c>
      <c r="H152" s="173">
        <v>300</v>
      </c>
      <c r="I152" s="174">
        <v>23.82</v>
      </c>
      <c r="J152" s="174">
        <f>ROUND(I152*H152,2)</f>
        <v>7146</v>
      </c>
      <c r="K152" s="171" t="s">
        <v>180</v>
      </c>
      <c r="L152" s="57"/>
      <c r="M152" s="175" t="s">
        <v>72</v>
      </c>
      <c r="N152" s="176" t="s">
        <v>90</v>
      </c>
      <c r="O152" s="177">
        <v>9.5000000000000001E-2</v>
      </c>
      <c r="P152" s="177">
        <f>O152*H152</f>
        <v>28.5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AR152" s="23" t="s">
        <v>181</v>
      </c>
      <c r="AT152" s="23" t="s">
        <v>177</v>
      </c>
      <c r="AU152" s="23" t="s">
        <v>129</v>
      </c>
      <c r="AY152" s="23" t="s">
        <v>175</v>
      </c>
      <c r="BE152" s="179">
        <f>IF(N152="základní",J152,0)</f>
        <v>7146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3" t="s">
        <v>127</v>
      </c>
      <c r="BK152" s="179">
        <f>ROUND(I152*H152,2)</f>
        <v>7146</v>
      </c>
      <c r="BL152" s="23" t="s">
        <v>181</v>
      </c>
      <c r="BM152" s="23" t="s">
        <v>429</v>
      </c>
    </row>
    <row r="153" spans="2:65" s="1" customFormat="1" ht="27">
      <c r="B153" s="37"/>
      <c r="C153" s="59"/>
      <c r="D153" s="180" t="s">
        <v>183</v>
      </c>
      <c r="E153" s="59"/>
      <c r="F153" s="181" t="s">
        <v>430</v>
      </c>
      <c r="G153" s="59"/>
      <c r="H153" s="59"/>
      <c r="I153" s="59"/>
      <c r="J153" s="59"/>
      <c r="K153" s="59"/>
      <c r="L153" s="57"/>
      <c r="M153" s="182"/>
      <c r="N153" s="38"/>
      <c r="O153" s="38"/>
      <c r="P153" s="38"/>
      <c r="Q153" s="38"/>
      <c r="R153" s="38"/>
      <c r="S153" s="38"/>
      <c r="T153" s="74"/>
      <c r="AT153" s="23" t="s">
        <v>183</v>
      </c>
      <c r="AU153" s="23" t="s">
        <v>129</v>
      </c>
    </row>
    <row r="154" spans="2:65" s="1" customFormat="1" ht="67.5">
      <c r="B154" s="37"/>
      <c r="C154" s="59"/>
      <c r="D154" s="180" t="s">
        <v>185</v>
      </c>
      <c r="E154" s="59"/>
      <c r="F154" s="183" t="s">
        <v>431</v>
      </c>
      <c r="G154" s="59"/>
      <c r="H154" s="59"/>
      <c r="I154" s="59"/>
      <c r="J154" s="59"/>
      <c r="K154" s="59"/>
      <c r="L154" s="57"/>
      <c r="M154" s="182"/>
      <c r="N154" s="38"/>
      <c r="O154" s="38"/>
      <c r="P154" s="38"/>
      <c r="Q154" s="38"/>
      <c r="R154" s="38"/>
      <c r="S154" s="38"/>
      <c r="T154" s="74"/>
      <c r="AT154" s="23" t="s">
        <v>185</v>
      </c>
      <c r="AU154" s="23" t="s">
        <v>129</v>
      </c>
    </row>
    <row r="155" spans="2:65" s="11" customFormat="1">
      <c r="B155" s="184"/>
      <c r="C155" s="185"/>
      <c r="D155" s="196" t="s">
        <v>187</v>
      </c>
      <c r="E155" s="205" t="s">
        <v>72</v>
      </c>
      <c r="F155" s="206" t="s">
        <v>375</v>
      </c>
      <c r="G155" s="185"/>
      <c r="H155" s="207">
        <v>300</v>
      </c>
      <c r="I155" s="185"/>
      <c r="J155" s="185"/>
      <c r="K155" s="185"/>
      <c r="L155" s="189"/>
      <c r="M155" s="190"/>
      <c r="N155" s="191"/>
      <c r="O155" s="191"/>
      <c r="P155" s="191"/>
      <c r="Q155" s="191"/>
      <c r="R155" s="191"/>
      <c r="S155" s="191"/>
      <c r="T155" s="192"/>
      <c r="AT155" s="193" t="s">
        <v>187</v>
      </c>
      <c r="AU155" s="193" t="s">
        <v>129</v>
      </c>
      <c r="AV155" s="11" t="s">
        <v>129</v>
      </c>
      <c r="AW155" s="11" t="s">
        <v>83</v>
      </c>
      <c r="AX155" s="11" t="s">
        <v>127</v>
      </c>
      <c r="AY155" s="193" t="s">
        <v>175</v>
      </c>
    </row>
    <row r="156" spans="2:65" s="1" customFormat="1" ht="22.5" customHeight="1">
      <c r="B156" s="37"/>
      <c r="C156" s="208" t="s">
        <v>353</v>
      </c>
      <c r="D156" s="208" t="s">
        <v>200</v>
      </c>
      <c r="E156" s="209" t="s">
        <v>432</v>
      </c>
      <c r="F156" s="210" t="s">
        <v>433</v>
      </c>
      <c r="G156" s="211" t="s">
        <v>434</v>
      </c>
      <c r="H156" s="212">
        <v>154.5</v>
      </c>
      <c r="I156" s="213">
        <v>23</v>
      </c>
      <c r="J156" s="213">
        <f>ROUND(I156*H156,2)</f>
        <v>3553.5</v>
      </c>
      <c r="K156" s="210" t="s">
        <v>72</v>
      </c>
      <c r="L156" s="214"/>
      <c r="M156" s="215" t="s">
        <v>72</v>
      </c>
      <c r="N156" s="216" t="s">
        <v>90</v>
      </c>
      <c r="O156" s="177">
        <v>0</v>
      </c>
      <c r="P156" s="177">
        <f>O156*H156</f>
        <v>0</v>
      </c>
      <c r="Q156" s="177">
        <v>1.8E-3</v>
      </c>
      <c r="R156" s="177">
        <f>Q156*H156</f>
        <v>0.27810000000000001</v>
      </c>
      <c r="S156" s="177">
        <v>0</v>
      </c>
      <c r="T156" s="178">
        <f>S156*H156</f>
        <v>0</v>
      </c>
      <c r="AR156" s="23" t="s">
        <v>204</v>
      </c>
      <c r="AT156" s="23" t="s">
        <v>200</v>
      </c>
      <c r="AU156" s="23" t="s">
        <v>129</v>
      </c>
      <c r="AY156" s="23" t="s">
        <v>175</v>
      </c>
      <c r="BE156" s="179">
        <f>IF(N156="základní",J156,0)</f>
        <v>3553.5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3" t="s">
        <v>127</v>
      </c>
      <c r="BK156" s="179">
        <f>ROUND(I156*H156,2)</f>
        <v>3553.5</v>
      </c>
      <c r="BL156" s="23" t="s">
        <v>181</v>
      </c>
      <c r="BM156" s="23" t="s">
        <v>435</v>
      </c>
    </row>
    <row r="157" spans="2:65" s="1" customFormat="1">
      <c r="B157" s="37"/>
      <c r="C157" s="59"/>
      <c r="D157" s="180" t="s">
        <v>183</v>
      </c>
      <c r="E157" s="59"/>
      <c r="F157" s="181" t="s">
        <v>433</v>
      </c>
      <c r="G157" s="59"/>
      <c r="H157" s="59"/>
      <c r="I157" s="59"/>
      <c r="J157" s="59"/>
      <c r="K157" s="59"/>
      <c r="L157" s="57"/>
      <c r="M157" s="182"/>
      <c r="N157" s="38"/>
      <c r="O157" s="38"/>
      <c r="P157" s="38"/>
      <c r="Q157" s="38"/>
      <c r="R157" s="38"/>
      <c r="S157" s="38"/>
      <c r="T157" s="74"/>
      <c r="AT157" s="23" t="s">
        <v>183</v>
      </c>
      <c r="AU157" s="23" t="s">
        <v>129</v>
      </c>
    </row>
    <row r="158" spans="2:65" s="13" customFormat="1">
      <c r="B158" s="217"/>
      <c r="C158" s="218"/>
      <c r="D158" s="180" t="s">
        <v>187</v>
      </c>
      <c r="E158" s="219" t="s">
        <v>72</v>
      </c>
      <c r="F158" s="220" t="s">
        <v>436</v>
      </c>
      <c r="G158" s="218"/>
      <c r="H158" s="221" t="s">
        <v>72</v>
      </c>
      <c r="I158" s="218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187</v>
      </c>
      <c r="AU158" s="226" t="s">
        <v>129</v>
      </c>
      <c r="AV158" s="13" t="s">
        <v>127</v>
      </c>
      <c r="AW158" s="13" t="s">
        <v>83</v>
      </c>
      <c r="AX158" s="13" t="s">
        <v>119</v>
      </c>
      <c r="AY158" s="226" t="s">
        <v>175</v>
      </c>
    </row>
    <row r="159" spans="2:65" s="11" customFormat="1">
      <c r="B159" s="184"/>
      <c r="C159" s="185"/>
      <c r="D159" s="196" t="s">
        <v>187</v>
      </c>
      <c r="E159" s="205" t="s">
        <v>72</v>
      </c>
      <c r="F159" s="206" t="s">
        <v>437</v>
      </c>
      <c r="G159" s="185"/>
      <c r="H159" s="207">
        <v>154.5</v>
      </c>
      <c r="I159" s="185"/>
      <c r="J159" s="185"/>
      <c r="K159" s="185"/>
      <c r="L159" s="189"/>
      <c r="M159" s="190"/>
      <c r="N159" s="191"/>
      <c r="O159" s="191"/>
      <c r="P159" s="191"/>
      <c r="Q159" s="191"/>
      <c r="R159" s="191"/>
      <c r="S159" s="191"/>
      <c r="T159" s="192"/>
      <c r="AT159" s="193" t="s">
        <v>187</v>
      </c>
      <c r="AU159" s="193" t="s">
        <v>129</v>
      </c>
      <c r="AV159" s="11" t="s">
        <v>129</v>
      </c>
      <c r="AW159" s="11" t="s">
        <v>83</v>
      </c>
      <c r="AX159" s="11" t="s">
        <v>119</v>
      </c>
      <c r="AY159" s="193" t="s">
        <v>175</v>
      </c>
    </row>
    <row r="160" spans="2:65" s="1" customFormat="1" ht="22.5" customHeight="1">
      <c r="B160" s="37"/>
      <c r="C160" s="208" t="s">
        <v>63</v>
      </c>
      <c r="D160" s="208" t="s">
        <v>200</v>
      </c>
      <c r="E160" s="209" t="s">
        <v>438</v>
      </c>
      <c r="F160" s="210" t="s">
        <v>439</v>
      </c>
      <c r="G160" s="211" t="s">
        <v>434</v>
      </c>
      <c r="H160" s="212">
        <v>154.5</v>
      </c>
      <c r="I160" s="213">
        <v>21</v>
      </c>
      <c r="J160" s="213">
        <f>ROUND(I160*H160,2)</f>
        <v>3244.5</v>
      </c>
      <c r="K160" s="210" t="s">
        <v>72</v>
      </c>
      <c r="L160" s="214"/>
      <c r="M160" s="215" t="s">
        <v>72</v>
      </c>
      <c r="N160" s="216" t="s">
        <v>90</v>
      </c>
      <c r="O160" s="177">
        <v>0</v>
      </c>
      <c r="P160" s="177">
        <f>O160*H160</f>
        <v>0</v>
      </c>
      <c r="Q160" s="177">
        <v>1E-3</v>
      </c>
      <c r="R160" s="177">
        <f>Q160*H160</f>
        <v>0.1545</v>
      </c>
      <c r="S160" s="177">
        <v>0</v>
      </c>
      <c r="T160" s="178">
        <f>S160*H160</f>
        <v>0</v>
      </c>
      <c r="AR160" s="23" t="s">
        <v>204</v>
      </c>
      <c r="AT160" s="23" t="s">
        <v>200</v>
      </c>
      <c r="AU160" s="23" t="s">
        <v>129</v>
      </c>
      <c r="AY160" s="23" t="s">
        <v>175</v>
      </c>
      <c r="BE160" s="179">
        <f>IF(N160="základní",J160,0)</f>
        <v>3244.5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3" t="s">
        <v>127</v>
      </c>
      <c r="BK160" s="179">
        <f>ROUND(I160*H160,2)</f>
        <v>3244.5</v>
      </c>
      <c r="BL160" s="23" t="s">
        <v>181</v>
      </c>
      <c r="BM160" s="23" t="s">
        <v>440</v>
      </c>
    </row>
    <row r="161" spans="2:65" s="1" customFormat="1">
      <c r="B161" s="37"/>
      <c r="C161" s="59"/>
      <c r="D161" s="180" t="s">
        <v>183</v>
      </c>
      <c r="E161" s="59"/>
      <c r="F161" s="181" t="s">
        <v>439</v>
      </c>
      <c r="G161" s="59"/>
      <c r="H161" s="59"/>
      <c r="I161" s="59"/>
      <c r="J161" s="59"/>
      <c r="K161" s="59"/>
      <c r="L161" s="57"/>
      <c r="M161" s="182"/>
      <c r="N161" s="38"/>
      <c r="O161" s="38"/>
      <c r="P161" s="38"/>
      <c r="Q161" s="38"/>
      <c r="R161" s="38"/>
      <c r="S161" s="38"/>
      <c r="T161" s="74"/>
      <c r="AT161" s="23" t="s">
        <v>183</v>
      </c>
      <c r="AU161" s="23" t="s">
        <v>129</v>
      </c>
    </row>
    <row r="162" spans="2:65" s="11" customFormat="1">
      <c r="B162" s="184"/>
      <c r="C162" s="185"/>
      <c r="D162" s="180" t="s">
        <v>187</v>
      </c>
      <c r="E162" s="186" t="s">
        <v>72</v>
      </c>
      <c r="F162" s="187" t="s">
        <v>437</v>
      </c>
      <c r="G162" s="185"/>
      <c r="H162" s="188">
        <v>154.5</v>
      </c>
      <c r="I162" s="185"/>
      <c r="J162" s="185"/>
      <c r="K162" s="185"/>
      <c r="L162" s="189"/>
      <c r="M162" s="190"/>
      <c r="N162" s="191"/>
      <c r="O162" s="191"/>
      <c r="P162" s="191"/>
      <c r="Q162" s="191"/>
      <c r="R162" s="191"/>
      <c r="S162" s="191"/>
      <c r="T162" s="192"/>
      <c r="AT162" s="193" t="s">
        <v>187</v>
      </c>
      <c r="AU162" s="193" t="s">
        <v>129</v>
      </c>
      <c r="AV162" s="11" t="s">
        <v>129</v>
      </c>
      <c r="AW162" s="11" t="s">
        <v>83</v>
      </c>
      <c r="AX162" s="11" t="s">
        <v>119</v>
      </c>
      <c r="AY162" s="193" t="s">
        <v>175</v>
      </c>
    </row>
    <row r="163" spans="2:65" s="10" customFormat="1" ht="29.85" customHeight="1">
      <c r="B163" s="152"/>
      <c r="C163" s="153"/>
      <c r="D163" s="166" t="s">
        <v>118</v>
      </c>
      <c r="E163" s="167" t="s">
        <v>247</v>
      </c>
      <c r="F163" s="167" t="s">
        <v>248</v>
      </c>
      <c r="G163" s="153"/>
      <c r="H163" s="153"/>
      <c r="I163" s="153"/>
      <c r="J163" s="168">
        <f>BK163</f>
        <v>2151.17</v>
      </c>
      <c r="K163" s="153"/>
      <c r="L163" s="157"/>
      <c r="M163" s="158"/>
      <c r="N163" s="160"/>
      <c r="O163" s="160"/>
      <c r="P163" s="161">
        <f>SUM(P164:P165)</f>
        <v>5.6424510000000003</v>
      </c>
      <c r="Q163" s="160"/>
      <c r="R163" s="161">
        <f>SUM(R164:R165)</f>
        <v>0</v>
      </c>
      <c r="S163" s="160"/>
      <c r="T163" s="162">
        <f>SUM(T164:T165)</f>
        <v>0</v>
      </c>
      <c r="AR163" s="163" t="s">
        <v>127</v>
      </c>
      <c r="AT163" s="164" t="s">
        <v>118</v>
      </c>
      <c r="AU163" s="164" t="s">
        <v>127</v>
      </c>
      <c r="AY163" s="163" t="s">
        <v>175</v>
      </c>
      <c r="BK163" s="165">
        <f>SUM(BK164:BK165)</f>
        <v>2151.17</v>
      </c>
    </row>
    <row r="164" spans="2:65" s="1" customFormat="1" ht="22.5" customHeight="1">
      <c r="B164" s="37"/>
      <c r="C164" s="169" t="s">
        <v>364</v>
      </c>
      <c r="D164" s="169" t="s">
        <v>177</v>
      </c>
      <c r="E164" s="170" t="s">
        <v>365</v>
      </c>
      <c r="F164" s="171" t="s">
        <v>366</v>
      </c>
      <c r="G164" s="172" t="s">
        <v>252</v>
      </c>
      <c r="H164" s="173">
        <v>2.8170000000000002</v>
      </c>
      <c r="I164" s="174">
        <v>763.64</v>
      </c>
      <c r="J164" s="174">
        <f>ROUND(I164*H164,2)</f>
        <v>2151.17</v>
      </c>
      <c r="K164" s="171" t="s">
        <v>180</v>
      </c>
      <c r="L164" s="57"/>
      <c r="M164" s="175" t="s">
        <v>72</v>
      </c>
      <c r="N164" s="176" t="s">
        <v>90</v>
      </c>
      <c r="O164" s="177">
        <v>2.0030000000000001</v>
      </c>
      <c r="P164" s="177">
        <f>O164*H164</f>
        <v>5.6424510000000003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AR164" s="23" t="s">
        <v>181</v>
      </c>
      <c r="AT164" s="23" t="s">
        <v>177</v>
      </c>
      <c r="AU164" s="23" t="s">
        <v>129</v>
      </c>
      <c r="AY164" s="23" t="s">
        <v>175</v>
      </c>
      <c r="BE164" s="179">
        <f>IF(N164="základní",J164,0)</f>
        <v>2151.17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3" t="s">
        <v>127</v>
      </c>
      <c r="BK164" s="179">
        <f>ROUND(I164*H164,2)</f>
        <v>2151.17</v>
      </c>
      <c r="BL164" s="23" t="s">
        <v>181</v>
      </c>
      <c r="BM164" s="23" t="s">
        <v>441</v>
      </c>
    </row>
    <row r="165" spans="2:65" s="1" customFormat="1">
      <c r="B165" s="37"/>
      <c r="C165" s="59"/>
      <c r="D165" s="180" t="s">
        <v>183</v>
      </c>
      <c r="E165" s="59"/>
      <c r="F165" s="181" t="s">
        <v>442</v>
      </c>
      <c r="G165" s="59"/>
      <c r="H165" s="59"/>
      <c r="I165" s="59"/>
      <c r="J165" s="59"/>
      <c r="K165" s="59"/>
      <c r="L165" s="57"/>
      <c r="M165" s="227"/>
      <c r="N165" s="228"/>
      <c r="O165" s="228"/>
      <c r="P165" s="228"/>
      <c r="Q165" s="228"/>
      <c r="R165" s="228"/>
      <c r="S165" s="228"/>
      <c r="T165" s="229"/>
      <c r="AT165" s="23" t="s">
        <v>183</v>
      </c>
      <c r="AU165" s="23" t="s">
        <v>129</v>
      </c>
    </row>
    <row r="166" spans="2:65" s="1" customFormat="1" ht="6.95" customHeight="1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7"/>
    </row>
  </sheetData>
  <sheetProtection password="CC35" sheet="1" objects="1" scenarios="1" formatCells="0" formatColumns="0" formatRows="0" sort="0" autoFilter="0"/>
  <autoFilter ref="C79:K165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50" type="noConversion"/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06"/>
      <c r="B1" s="16"/>
      <c r="C1" s="16"/>
      <c r="D1" s="17" t="s">
        <v>54</v>
      </c>
      <c r="E1" s="16"/>
      <c r="F1" s="107" t="s">
        <v>140</v>
      </c>
      <c r="G1" s="346" t="s">
        <v>141</v>
      </c>
      <c r="H1" s="346"/>
      <c r="I1" s="16"/>
      <c r="J1" s="107" t="s">
        <v>142</v>
      </c>
      <c r="K1" s="17" t="s">
        <v>143</v>
      </c>
      <c r="L1" s="107" t="s">
        <v>144</v>
      </c>
      <c r="M1" s="107"/>
      <c r="N1" s="107"/>
      <c r="O1" s="107"/>
      <c r="P1" s="107"/>
      <c r="Q1" s="107"/>
      <c r="R1" s="107"/>
      <c r="S1" s="107"/>
      <c r="T1" s="107"/>
      <c r="U1" s="108"/>
      <c r="V1" s="108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3" t="s">
        <v>139</v>
      </c>
      <c r="AZ2" s="109" t="s">
        <v>369</v>
      </c>
      <c r="BA2" s="109" t="s">
        <v>443</v>
      </c>
      <c r="BB2" s="109" t="s">
        <v>264</v>
      </c>
      <c r="BC2" s="109" t="s">
        <v>371</v>
      </c>
      <c r="BD2" s="109" t="s">
        <v>129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129</v>
      </c>
      <c r="AZ3" s="109" t="s">
        <v>372</v>
      </c>
      <c r="BA3" s="109" t="s">
        <v>373</v>
      </c>
      <c r="BB3" s="109" t="s">
        <v>72</v>
      </c>
      <c r="BC3" s="109" t="s">
        <v>127</v>
      </c>
      <c r="BD3" s="109" t="s">
        <v>129</v>
      </c>
    </row>
    <row r="4" spans="1:70" ht="36.950000000000003" customHeight="1">
      <c r="B4" s="27"/>
      <c r="C4" s="28"/>
      <c r="D4" s="29" t="s">
        <v>148</v>
      </c>
      <c r="E4" s="28"/>
      <c r="F4" s="28"/>
      <c r="G4" s="28"/>
      <c r="H4" s="28"/>
      <c r="I4" s="28"/>
      <c r="J4" s="28"/>
      <c r="K4" s="30"/>
      <c r="M4" s="31" t="s">
        <v>65</v>
      </c>
      <c r="AT4" s="23" t="s">
        <v>59</v>
      </c>
      <c r="AZ4" s="109" t="s">
        <v>375</v>
      </c>
      <c r="BA4" s="109" t="s">
        <v>444</v>
      </c>
      <c r="BB4" s="109" t="s">
        <v>72</v>
      </c>
      <c r="BC4" s="109" t="s">
        <v>235</v>
      </c>
      <c r="BD4" s="109" t="s">
        <v>129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  <c r="AZ5" s="109" t="s">
        <v>262</v>
      </c>
      <c r="BA5" s="109" t="s">
        <v>72</v>
      </c>
      <c r="BB5" s="109" t="s">
        <v>72</v>
      </c>
      <c r="BC5" s="109" t="s">
        <v>445</v>
      </c>
      <c r="BD5" s="109" t="s">
        <v>129</v>
      </c>
    </row>
    <row r="6" spans="1:70" ht="15">
      <c r="B6" s="27"/>
      <c r="C6" s="28"/>
      <c r="D6" s="35" t="s">
        <v>69</v>
      </c>
      <c r="E6" s="28"/>
      <c r="F6" s="28"/>
      <c r="G6" s="28"/>
      <c r="H6" s="28"/>
      <c r="I6" s="28"/>
      <c r="J6" s="28"/>
      <c r="K6" s="30"/>
    </row>
    <row r="7" spans="1:70" ht="22.5" customHeight="1">
      <c r="B7" s="27"/>
      <c r="C7" s="28"/>
      <c r="D7" s="28"/>
      <c r="E7" s="347" t="str">
        <f ca="1">'Rekapitulace stavby'!K6</f>
        <v>Sadové úpravy</v>
      </c>
      <c r="F7" s="348"/>
      <c r="G7" s="348"/>
      <c r="H7" s="348"/>
      <c r="I7" s="28"/>
      <c r="J7" s="28"/>
      <c r="K7" s="30"/>
    </row>
    <row r="8" spans="1:70" s="1" customFormat="1" ht="15">
      <c r="B8" s="37"/>
      <c r="C8" s="38"/>
      <c r="D8" s="35" t="s">
        <v>149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349" t="s">
        <v>446</v>
      </c>
      <c r="F9" s="350"/>
      <c r="G9" s="350"/>
      <c r="H9" s="350"/>
      <c r="I9" s="38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71</v>
      </c>
      <c r="E11" s="38"/>
      <c r="F11" s="33" t="s">
        <v>72</v>
      </c>
      <c r="G11" s="38"/>
      <c r="H11" s="38"/>
      <c r="I11" s="35" t="s">
        <v>73</v>
      </c>
      <c r="J11" s="33" t="s">
        <v>72</v>
      </c>
      <c r="K11" s="41"/>
    </row>
    <row r="12" spans="1:70" s="1" customFormat="1" ht="14.45" customHeight="1">
      <c r="B12" s="37"/>
      <c r="C12" s="38"/>
      <c r="D12" s="35" t="s">
        <v>74</v>
      </c>
      <c r="E12" s="38"/>
      <c r="F12" s="33" t="s">
        <v>75</v>
      </c>
      <c r="G12" s="38"/>
      <c r="H12" s="38"/>
      <c r="I12" s="35" t="s">
        <v>76</v>
      </c>
      <c r="J12" s="110" t="str">
        <f ca="1">'Rekapitulace stavby'!AN8</f>
        <v>26.4.2016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78</v>
      </c>
      <c r="E14" s="38"/>
      <c r="F14" s="38"/>
      <c r="G14" s="38"/>
      <c r="H14" s="38"/>
      <c r="I14" s="35" t="s">
        <v>79</v>
      </c>
      <c r="J14" s="33" t="str">
        <f ca="1">IF('Rekapitulace stavby'!AN10="","",'Rekapitulace stavby'!AN10)</f>
        <v/>
      </c>
      <c r="K14" s="41"/>
    </row>
    <row r="15" spans="1:70" s="1" customFormat="1" ht="18" customHeight="1">
      <c r="B15" s="37"/>
      <c r="C15" s="38"/>
      <c r="D15" s="38"/>
      <c r="E15" s="33" t="str">
        <f ca="1">IF('Rekapitulace stavby'!E11="","",'Rekapitulace stavby'!E11)</f>
        <v xml:space="preserve"> </v>
      </c>
      <c r="F15" s="38"/>
      <c r="G15" s="38"/>
      <c r="H15" s="38"/>
      <c r="I15" s="35" t="s">
        <v>80</v>
      </c>
      <c r="J15" s="33" t="str">
        <f ca="1">IF('Rekapitulace stavby'!AN11="","",'Rekapitulace stavby'!AN11)</f>
        <v/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81</v>
      </c>
      <c r="E17" s="38"/>
      <c r="F17" s="38"/>
      <c r="G17" s="38"/>
      <c r="H17" s="38"/>
      <c r="I17" s="35" t="s">
        <v>79</v>
      </c>
      <c r="J17" s="33" t="str">
        <f ca="1"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 ca="1"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80</v>
      </c>
      <c r="J18" s="33" t="str">
        <f ca="1"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82</v>
      </c>
      <c r="E20" s="38"/>
      <c r="F20" s="38"/>
      <c r="G20" s="38"/>
      <c r="H20" s="38"/>
      <c r="I20" s="35" t="s">
        <v>79</v>
      </c>
      <c r="J20" s="33" t="str">
        <f ca="1"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3" t="str">
        <f ca="1">IF('Rekapitulace stavby'!E17="","",'Rekapitulace stavby'!E17)</f>
        <v xml:space="preserve"> </v>
      </c>
      <c r="F21" s="38"/>
      <c r="G21" s="38"/>
      <c r="H21" s="38"/>
      <c r="I21" s="35" t="s">
        <v>80</v>
      </c>
      <c r="J21" s="33" t="str">
        <f ca="1"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84</v>
      </c>
      <c r="E23" s="38"/>
      <c r="F23" s="38"/>
      <c r="G23" s="38"/>
      <c r="H23" s="38"/>
      <c r="I23" s="38"/>
      <c r="J23" s="38"/>
      <c r="K23" s="41"/>
    </row>
    <row r="24" spans="2:11" s="6" customFormat="1" ht="22.5" customHeight="1">
      <c r="B24" s="111"/>
      <c r="C24" s="112"/>
      <c r="D24" s="112"/>
      <c r="E24" s="313" t="s">
        <v>72</v>
      </c>
      <c r="F24" s="313"/>
      <c r="G24" s="313"/>
      <c r="H24" s="313"/>
      <c r="I24" s="112"/>
      <c r="J24" s="112"/>
      <c r="K24" s="113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80"/>
      <c r="E26" s="80"/>
      <c r="F26" s="80"/>
      <c r="G26" s="80"/>
      <c r="H26" s="80"/>
      <c r="I26" s="80"/>
      <c r="J26" s="80"/>
      <c r="K26" s="114"/>
    </row>
    <row r="27" spans="2:11" s="1" customFormat="1" ht="25.35" customHeight="1">
      <c r="B27" s="37"/>
      <c r="C27" s="38"/>
      <c r="D27" s="115" t="s">
        <v>85</v>
      </c>
      <c r="E27" s="38"/>
      <c r="F27" s="38"/>
      <c r="G27" s="38"/>
      <c r="H27" s="38"/>
      <c r="I27" s="38"/>
      <c r="J27" s="116">
        <f>ROUND(J80,2)</f>
        <v>1130.72</v>
      </c>
      <c r="K27" s="41"/>
    </row>
    <row r="28" spans="2:11" s="1" customFormat="1" ht="6.95" customHeight="1">
      <c r="B28" s="37"/>
      <c r="C28" s="38"/>
      <c r="D28" s="80"/>
      <c r="E28" s="80"/>
      <c r="F28" s="80"/>
      <c r="G28" s="80"/>
      <c r="H28" s="80"/>
      <c r="I28" s="80"/>
      <c r="J28" s="80"/>
      <c r="K28" s="114"/>
    </row>
    <row r="29" spans="2:11" s="1" customFormat="1" ht="14.45" customHeight="1">
      <c r="B29" s="37"/>
      <c r="C29" s="38"/>
      <c r="D29" s="38"/>
      <c r="E29" s="38"/>
      <c r="F29" s="42" t="s">
        <v>87</v>
      </c>
      <c r="G29" s="38"/>
      <c r="H29" s="38"/>
      <c r="I29" s="42" t="s">
        <v>86</v>
      </c>
      <c r="J29" s="42" t="s">
        <v>88</v>
      </c>
      <c r="K29" s="41"/>
    </row>
    <row r="30" spans="2:11" s="1" customFormat="1" ht="14.45" customHeight="1">
      <c r="B30" s="37"/>
      <c r="C30" s="38"/>
      <c r="D30" s="45" t="s">
        <v>89</v>
      </c>
      <c r="E30" s="45" t="s">
        <v>90</v>
      </c>
      <c r="F30" s="117">
        <f>ROUND(SUM(BE80:BE170), 2)</f>
        <v>1130.72</v>
      </c>
      <c r="G30" s="38"/>
      <c r="H30" s="38"/>
      <c r="I30" s="118">
        <v>0.21</v>
      </c>
      <c r="J30" s="117">
        <f>ROUND(ROUND((SUM(BE80:BE170)), 2)*I30, 2)</f>
        <v>237.45</v>
      </c>
      <c r="K30" s="41"/>
    </row>
    <row r="31" spans="2:11" s="1" customFormat="1" ht="14.45" customHeight="1">
      <c r="B31" s="37"/>
      <c r="C31" s="38"/>
      <c r="D31" s="38"/>
      <c r="E31" s="45" t="s">
        <v>91</v>
      </c>
      <c r="F31" s="117">
        <f>ROUND(SUM(BF80:BF170), 2)</f>
        <v>0</v>
      </c>
      <c r="G31" s="38"/>
      <c r="H31" s="38"/>
      <c r="I31" s="118">
        <v>0.15</v>
      </c>
      <c r="J31" s="117">
        <f>ROUND(ROUND((SUM(BF80:BF170)),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92</v>
      </c>
      <c r="F32" s="117">
        <f>ROUND(SUM(BG80:BG170), 2)</f>
        <v>0</v>
      </c>
      <c r="G32" s="38"/>
      <c r="H32" s="38"/>
      <c r="I32" s="118">
        <v>0.21</v>
      </c>
      <c r="J32" s="117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93</v>
      </c>
      <c r="F33" s="117">
        <f>ROUND(SUM(BH80:BH170), 2)</f>
        <v>0</v>
      </c>
      <c r="G33" s="38"/>
      <c r="H33" s="38"/>
      <c r="I33" s="118">
        <v>0.15</v>
      </c>
      <c r="J33" s="117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94</v>
      </c>
      <c r="F34" s="117">
        <f>ROUND(SUM(BI80:BI170), 2)</f>
        <v>0</v>
      </c>
      <c r="G34" s="38"/>
      <c r="H34" s="38"/>
      <c r="I34" s="118">
        <v>0</v>
      </c>
      <c r="J34" s="117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47"/>
      <c r="D36" s="48" t="s">
        <v>95</v>
      </c>
      <c r="E36" s="49"/>
      <c r="F36" s="49"/>
      <c r="G36" s="119" t="s">
        <v>96</v>
      </c>
      <c r="H36" s="50" t="s">
        <v>97</v>
      </c>
      <c r="I36" s="49"/>
      <c r="J36" s="120">
        <f>SUM(J27:J34)</f>
        <v>1368.17</v>
      </c>
      <c r="K36" s="121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122"/>
      <c r="C41" s="123"/>
      <c r="D41" s="123"/>
      <c r="E41" s="123"/>
      <c r="F41" s="123"/>
      <c r="G41" s="123"/>
      <c r="H41" s="123"/>
      <c r="I41" s="123"/>
      <c r="J41" s="123"/>
      <c r="K41" s="124"/>
    </row>
    <row r="42" spans="2:11" s="1" customFormat="1" ht="36.950000000000003" customHeight="1">
      <c r="B42" s="37"/>
      <c r="C42" s="29" t="s">
        <v>151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69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22.5" customHeight="1">
      <c r="B45" s="37"/>
      <c r="C45" s="38"/>
      <c r="D45" s="38"/>
      <c r="E45" s="347" t="str">
        <f>E7</f>
        <v>Sadové úpravy</v>
      </c>
      <c r="F45" s="348"/>
      <c r="G45" s="348"/>
      <c r="H45" s="348"/>
      <c r="I45" s="38"/>
      <c r="J45" s="38"/>
      <c r="K45" s="41"/>
    </row>
    <row r="46" spans="2:11" s="1" customFormat="1" ht="14.45" customHeight="1">
      <c r="B46" s="37"/>
      <c r="C46" s="35" t="s">
        <v>149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3.25" customHeight="1">
      <c r="B47" s="37"/>
      <c r="C47" s="38"/>
      <c r="D47" s="38"/>
      <c r="E47" s="349" t="str">
        <f>E9</f>
        <v>SO 801.4 - Náhradní výsadba keřů s protirůstovou fólií</v>
      </c>
      <c r="F47" s="350"/>
      <c r="G47" s="350"/>
      <c r="H47" s="35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74</v>
      </c>
      <c r="D49" s="38"/>
      <c r="E49" s="38"/>
      <c r="F49" s="33" t="str">
        <f>F12</f>
        <v xml:space="preserve"> </v>
      </c>
      <c r="G49" s="38"/>
      <c r="H49" s="38"/>
      <c r="I49" s="35" t="s">
        <v>76</v>
      </c>
      <c r="J49" s="110" t="str">
        <f>IF(J12="","",J12)</f>
        <v>26.4.2016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 ht="15">
      <c r="B51" s="37"/>
      <c r="C51" s="35" t="s">
        <v>78</v>
      </c>
      <c r="D51" s="38"/>
      <c r="E51" s="38"/>
      <c r="F51" s="33" t="str">
        <f>E15</f>
        <v xml:space="preserve"> </v>
      </c>
      <c r="G51" s="38"/>
      <c r="H51" s="38"/>
      <c r="I51" s="35" t="s">
        <v>82</v>
      </c>
      <c r="J51" s="33" t="str">
        <f>E21</f>
        <v xml:space="preserve"> </v>
      </c>
      <c r="K51" s="41"/>
    </row>
    <row r="52" spans="2:47" s="1" customFormat="1" ht="14.45" customHeight="1">
      <c r="B52" s="37"/>
      <c r="C52" s="35" t="s">
        <v>81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25" t="s">
        <v>152</v>
      </c>
      <c r="D54" s="47"/>
      <c r="E54" s="47"/>
      <c r="F54" s="47"/>
      <c r="G54" s="47"/>
      <c r="H54" s="47"/>
      <c r="I54" s="47"/>
      <c r="J54" s="126" t="s">
        <v>153</v>
      </c>
      <c r="K54" s="51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28" t="s">
        <v>154</v>
      </c>
      <c r="D56" s="38"/>
      <c r="E56" s="38"/>
      <c r="F56" s="38"/>
      <c r="G56" s="38"/>
      <c r="H56" s="38"/>
      <c r="I56" s="38"/>
      <c r="J56" s="116">
        <f>J80</f>
        <v>1130.72</v>
      </c>
      <c r="K56" s="41"/>
      <c r="AU56" s="23" t="s">
        <v>155</v>
      </c>
    </row>
    <row r="57" spans="2:47" s="7" customFormat="1" ht="24.95" customHeight="1">
      <c r="B57" s="129"/>
      <c r="C57" s="130"/>
      <c r="D57" s="131" t="s">
        <v>156</v>
      </c>
      <c r="E57" s="132"/>
      <c r="F57" s="132"/>
      <c r="G57" s="132"/>
      <c r="H57" s="132"/>
      <c r="I57" s="132"/>
      <c r="J57" s="133">
        <f>J81</f>
        <v>1130.72</v>
      </c>
      <c r="K57" s="134"/>
    </row>
    <row r="58" spans="2:47" s="8" customFormat="1" ht="19.899999999999999" customHeight="1">
      <c r="B58" s="135"/>
      <c r="C58" s="136"/>
      <c r="D58" s="137" t="s">
        <v>270</v>
      </c>
      <c r="E58" s="138"/>
      <c r="F58" s="138"/>
      <c r="G58" s="138"/>
      <c r="H58" s="138"/>
      <c r="I58" s="138"/>
      <c r="J58" s="139">
        <f>J82</f>
        <v>773.43</v>
      </c>
      <c r="K58" s="140"/>
    </row>
    <row r="59" spans="2:47" s="8" customFormat="1" ht="19.899999999999999" customHeight="1">
      <c r="B59" s="135"/>
      <c r="C59" s="136"/>
      <c r="D59" s="137" t="s">
        <v>271</v>
      </c>
      <c r="E59" s="138"/>
      <c r="F59" s="138"/>
      <c r="G59" s="138"/>
      <c r="H59" s="138"/>
      <c r="I59" s="138"/>
      <c r="J59" s="139">
        <f>J159</f>
        <v>279.39999999999998</v>
      </c>
      <c r="K59" s="140"/>
    </row>
    <row r="60" spans="2:47" s="8" customFormat="1" ht="19.899999999999999" customHeight="1">
      <c r="B60" s="135"/>
      <c r="C60" s="136"/>
      <c r="D60" s="137" t="s">
        <v>158</v>
      </c>
      <c r="E60" s="138"/>
      <c r="F60" s="138"/>
      <c r="G60" s="138"/>
      <c r="H60" s="138"/>
      <c r="I60" s="138"/>
      <c r="J60" s="139">
        <f>J168</f>
        <v>77.89</v>
      </c>
      <c r="K60" s="140"/>
    </row>
    <row r="61" spans="2:47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63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7"/>
    </row>
    <row r="67" spans="2:63" s="1" customFormat="1" ht="36.950000000000003" customHeight="1">
      <c r="B67" s="37"/>
      <c r="C67" s="58" t="s">
        <v>159</v>
      </c>
      <c r="D67" s="59"/>
      <c r="E67" s="59"/>
      <c r="F67" s="59"/>
      <c r="G67" s="59"/>
      <c r="H67" s="59"/>
      <c r="I67" s="59"/>
      <c r="J67" s="59"/>
      <c r="K67" s="59"/>
      <c r="L67" s="57"/>
    </row>
    <row r="68" spans="2:63" s="1" customFormat="1" ht="6.95" customHeight="1">
      <c r="B68" s="37"/>
      <c r="C68" s="59"/>
      <c r="D68" s="59"/>
      <c r="E68" s="59"/>
      <c r="F68" s="59"/>
      <c r="G68" s="59"/>
      <c r="H68" s="59"/>
      <c r="I68" s="59"/>
      <c r="J68" s="59"/>
      <c r="K68" s="59"/>
      <c r="L68" s="57"/>
    </row>
    <row r="69" spans="2:63" s="1" customFormat="1" ht="14.45" customHeight="1">
      <c r="B69" s="37"/>
      <c r="C69" s="61" t="s">
        <v>69</v>
      </c>
      <c r="D69" s="59"/>
      <c r="E69" s="59"/>
      <c r="F69" s="59"/>
      <c r="G69" s="59"/>
      <c r="H69" s="59"/>
      <c r="I69" s="59"/>
      <c r="J69" s="59"/>
      <c r="K69" s="59"/>
      <c r="L69" s="57"/>
    </row>
    <row r="70" spans="2:63" s="1" customFormat="1" ht="22.5" customHeight="1">
      <c r="B70" s="37"/>
      <c r="C70" s="59"/>
      <c r="D70" s="59"/>
      <c r="E70" s="343" t="str">
        <f>E7</f>
        <v>Sadové úpravy</v>
      </c>
      <c r="F70" s="344"/>
      <c r="G70" s="344"/>
      <c r="H70" s="344"/>
      <c r="I70" s="59"/>
      <c r="J70" s="59"/>
      <c r="K70" s="59"/>
      <c r="L70" s="57"/>
    </row>
    <row r="71" spans="2:63" s="1" customFormat="1" ht="14.45" customHeight="1">
      <c r="B71" s="37"/>
      <c r="C71" s="61" t="s">
        <v>149</v>
      </c>
      <c r="D71" s="59"/>
      <c r="E71" s="59"/>
      <c r="F71" s="59"/>
      <c r="G71" s="59"/>
      <c r="H71" s="59"/>
      <c r="I71" s="59"/>
      <c r="J71" s="59"/>
      <c r="K71" s="59"/>
      <c r="L71" s="57"/>
    </row>
    <row r="72" spans="2:63" s="1" customFormat="1" ht="23.25" customHeight="1">
      <c r="B72" s="37"/>
      <c r="C72" s="59"/>
      <c r="D72" s="59"/>
      <c r="E72" s="339" t="str">
        <f>E9</f>
        <v>SO 801.4 - Náhradní výsadba keřů s protirůstovou fólií</v>
      </c>
      <c r="F72" s="345"/>
      <c r="G72" s="345"/>
      <c r="H72" s="345"/>
      <c r="I72" s="59"/>
      <c r="J72" s="59"/>
      <c r="K72" s="59"/>
      <c r="L72" s="57"/>
    </row>
    <row r="73" spans="2:63" s="1" customFormat="1" ht="6.95" customHeight="1">
      <c r="B73" s="37"/>
      <c r="C73" s="59"/>
      <c r="D73" s="59"/>
      <c r="E73" s="59"/>
      <c r="F73" s="59"/>
      <c r="G73" s="59"/>
      <c r="H73" s="59"/>
      <c r="I73" s="59"/>
      <c r="J73" s="59"/>
      <c r="K73" s="59"/>
      <c r="L73" s="57"/>
    </row>
    <row r="74" spans="2:63" s="1" customFormat="1" ht="18" customHeight="1">
      <c r="B74" s="37"/>
      <c r="C74" s="61" t="s">
        <v>74</v>
      </c>
      <c r="D74" s="59"/>
      <c r="E74" s="59"/>
      <c r="F74" s="141" t="str">
        <f>F12</f>
        <v xml:space="preserve"> </v>
      </c>
      <c r="G74" s="59"/>
      <c r="H74" s="59"/>
      <c r="I74" s="61" t="s">
        <v>76</v>
      </c>
      <c r="J74" s="69" t="str">
        <f>IF(J12="","",J12)</f>
        <v>26.4.2016</v>
      </c>
      <c r="K74" s="59"/>
      <c r="L74" s="57"/>
    </row>
    <row r="75" spans="2:63" s="1" customFormat="1" ht="6.95" customHeight="1">
      <c r="B75" s="37"/>
      <c r="C75" s="59"/>
      <c r="D75" s="59"/>
      <c r="E75" s="59"/>
      <c r="F75" s="59"/>
      <c r="G75" s="59"/>
      <c r="H75" s="59"/>
      <c r="I75" s="59"/>
      <c r="J75" s="59"/>
      <c r="K75" s="59"/>
      <c r="L75" s="57"/>
    </row>
    <row r="76" spans="2:63" s="1" customFormat="1" ht="15">
      <c r="B76" s="37"/>
      <c r="C76" s="61" t="s">
        <v>78</v>
      </c>
      <c r="D76" s="59"/>
      <c r="E76" s="59"/>
      <c r="F76" s="141" t="str">
        <f>E15</f>
        <v xml:space="preserve"> </v>
      </c>
      <c r="G76" s="59"/>
      <c r="H76" s="59"/>
      <c r="I76" s="61" t="s">
        <v>82</v>
      </c>
      <c r="J76" s="141" t="str">
        <f>E21</f>
        <v xml:space="preserve"> </v>
      </c>
      <c r="K76" s="59"/>
      <c r="L76" s="57"/>
    </row>
    <row r="77" spans="2:63" s="1" customFormat="1" ht="14.45" customHeight="1">
      <c r="B77" s="37"/>
      <c r="C77" s="61" t="s">
        <v>81</v>
      </c>
      <c r="D77" s="59"/>
      <c r="E77" s="59"/>
      <c r="F77" s="141" t="str">
        <f>IF(E18="","",E18)</f>
        <v xml:space="preserve"> </v>
      </c>
      <c r="G77" s="59"/>
      <c r="H77" s="59"/>
      <c r="I77" s="59"/>
      <c r="J77" s="59"/>
      <c r="K77" s="59"/>
      <c r="L77" s="57"/>
    </row>
    <row r="78" spans="2:63" s="1" customFormat="1" ht="10.35" customHeight="1">
      <c r="B78" s="37"/>
      <c r="C78" s="59"/>
      <c r="D78" s="59"/>
      <c r="E78" s="59"/>
      <c r="F78" s="59"/>
      <c r="G78" s="59"/>
      <c r="H78" s="59"/>
      <c r="I78" s="59"/>
      <c r="J78" s="59"/>
      <c r="K78" s="59"/>
      <c r="L78" s="57"/>
    </row>
    <row r="79" spans="2:63" s="9" customFormat="1" ht="29.25" customHeight="1">
      <c r="B79" s="142"/>
      <c r="C79" s="143" t="s">
        <v>160</v>
      </c>
      <c r="D79" s="144" t="s">
        <v>104</v>
      </c>
      <c r="E79" s="144" t="s">
        <v>100</v>
      </c>
      <c r="F79" s="144" t="s">
        <v>161</v>
      </c>
      <c r="G79" s="144" t="s">
        <v>162</v>
      </c>
      <c r="H79" s="144" t="s">
        <v>163</v>
      </c>
      <c r="I79" s="145" t="s">
        <v>164</v>
      </c>
      <c r="J79" s="144" t="s">
        <v>153</v>
      </c>
      <c r="K79" s="146" t="s">
        <v>165</v>
      </c>
      <c r="L79" s="147"/>
      <c r="M79" s="76" t="s">
        <v>166</v>
      </c>
      <c r="N79" s="77" t="s">
        <v>89</v>
      </c>
      <c r="O79" s="77" t="s">
        <v>167</v>
      </c>
      <c r="P79" s="77" t="s">
        <v>168</v>
      </c>
      <c r="Q79" s="77" t="s">
        <v>169</v>
      </c>
      <c r="R79" s="77" t="s">
        <v>170</v>
      </c>
      <c r="S79" s="77" t="s">
        <v>171</v>
      </c>
      <c r="T79" s="78" t="s">
        <v>172</v>
      </c>
    </row>
    <row r="80" spans="2:63" s="1" customFormat="1" ht="29.25" customHeight="1">
      <c r="B80" s="37"/>
      <c r="C80" s="82" t="s">
        <v>154</v>
      </c>
      <c r="D80" s="59"/>
      <c r="E80" s="59"/>
      <c r="F80" s="59"/>
      <c r="G80" s="59"/>
      <c r="H80" s="59"/>
      <c r="I80" s="59"/>
      <c r="J80" s="148">
        <f>BK80</f>
        <v>1130.72</v>
      </c>
      <c r="K80" s="59"/>
      <c r="L80" s="57"/>
      <c r="M80" s="79"/>
      <c r="N80" s="80"/>
      <c r="O80" s="80"/>
      <c r="P80" s="149">
        <f>P81</f>
        <v>3.0482890000000005</v>
      </c>
      <c r="Q80" s="80"/>
      <c r="R80" s="149">
        <f>R81</f>
        <v>0.1018203</v>
      </c>
      <c r="S80" s="80"/>
      <c r="T80" s="150">
        <f>T81</f>
        <v>0</v>
      </c>
      <c r="AT80" s="23" t="s">
        <v>118</v>
      </c>
      <c r="AU80" s="23" t="s">
        <v>155</v>
      </c>
      <c r="BK80" s="151">
        <f>BK81</f>
        <v>1130.72</v>
      </c>
    </row>
    <row r="81" spans="2:65" s="10" customFormat="1" ht="37.35" customHeight="1">
      <c r="B81" s="152"/>
      <c r="C81" s="153"/>
      <c r="D81" s="154" t="s">
        <v>118</v>
      </c>
      <c r="E81" s="155" t="s">
        <v>173</v>
      </c>
      <c r="F81" s="155" t="s">
        <v>174</v>
      </c>
      <c r="G81" s="153"/>
      <c r="H81" s="153"/>
      <c r="I81" s="153"/>
      <c r="J81" s="156">
        <f>BK81</f>
        <v>1130.72</v>
      </c>
      <c r="K81" s="153"/>
      <c r="L81" s="157"/>
      <c r="M81" s="158"/>
      <c r="N81" s="160"/>
      <c r="O81" s="160"/>
      <c r="P81" s="161">
        <f>P82+P159+P168</f>
        <v>3.0482890000000005</v>
      </c>
      <c r="Q81" s="160"/>
      <c r="R81" s="161">
        <f>R82+R159+R168</f>
        <v>0.1018203</v>
      </c>
      <c r="S81" s="160"/>
      <c r="T81" s="162">
        <f>T82+T159+T168</f>
        <v>0</v>
      </c>
      <c r="AR81" s="163" t="s">
        <v>127</v>
      </c>
      <c r="AT81" s="164" t="s">
        <v>118</v>
      </c>
      <c r="AU81" s="164" t="s">
        <v>119</v>
      </c>
      <c r="AY81" s="163" t="s">
        <v>175</v>
      </c>
      <c r="BK81" s="165">
        <f>BK82+BK159+BK168</f>
        <v>1130.72</v>
      </c>
    </row>
    <row r="82" spans="2:65" s="10" customFormat="1" ht="19.899999999999999" customHeight="1">
      <c r="B82" s="152"/>
      <c r="C82" s="153"/>
      <c r="D82" s="166" t="s">
        <v>118</v>
      </c>
      <c r="E82" s="167" t="s">
        <v>272</v>
      </c>
      <c r="F82" s="167" t="s">
        <v>273</v>
      </c>
      <c r="G82" s="153"/>
      <c r="H82" s="153"/>
      <c r="I82" s="153"/>
      <c r="J82" s="168">
        <f>BK82</f>
        <v>773.43</v>
      </c>
      <c r="K82" s="153"/>
      <c r="L82" s="157"/>
      <c r="M82" s="158"/>
      <c r="N82" s="160"/>
      <c r="O82" s="160"/>
      <c r="P82" s="161">
        <f>SUM(P83:P158)</f>
        <v>1.8939830000000004</v>
      </c>
      <c r="Q82" s="160"/>
      <c r="R82" s="161">
        <f>SUM(R83:R158)</f>
        <v>9.1520299999999999E-2</v>
      </c>
      <c r="S82" s="160"/>
      <c r="T82" s="162">
        <f>SUM(T83:T158)</f>
        <v>0</v>
      </c>
      <c r="AR82" s="163" t="s">
        <v>127</v>
      </c>
      <c r="AT82" s="164" t="s">
        <v>118</v>
      </c>
      <c r="AU82" s="164" t="s">
        <v>127</v>
      </c>
      <c r="AY82" s="163" t="s">
        <v>175</v>
      </c>
      <c r="BK82" s="165">
        <f>SUM(BK83:BK158)</f>
        <v>773.43</v>
      </c>
    </row>
    <row r="83" spans="2:65" s="1" customFormat="1" ht="31.5" customHeight="1">
      <c r="B83" s="37"/>
      <c r="C83" s="169" t="s">
        <v>127</v>
      </c>
      <c r="D83" s="169" t="s">
        <v>177</v>
      </c>
      <c r="E83" s="170" t="s">
        <v>378</v>
      </c>
      <c r="F83" s="171" t="s">
        <v>379</v>
      </c>
      <c r="G83" s="172" t="s">
        <v>276</v>
      </c>
      <c r="H83" s="173">
        <v>10</v>
      </c>
      <c r="I83" s="174">
        <v>20.76</v>
      </c>
      <c r="J83" s="174">
        <f>ROUND(I83*H83,2)</f>
        <v>207.6</v>
      </c>
      <c r="K83" s="171" t="s">
        <v>180</v>
      </c>
      <c r="L83" s="57"/>
      <c r="M83" s="175" t="s">
        <v>72</v>
      </c>
      <c r="N83" s="176" t="s">
        <v>90</v>
      </c>
      <c r="O83" s="177">
        <v>6.9000000000000006E-2</v>
      </c>
      <c r="P83" s="177">
        <f>O83*H83</f>
        <v>0.69000000000000006</v>
      </c>
      <c r="Q83" s="177">
        <v>0</v>
      </c>
      <c r="R83" s="177">
        <f>Q83*H83</f>
        <v>0</v>
      </c>
      <c r="S83" s="177">
        <v>0</v>
      </c>
      <c r="T83" s="178">
        <f>S83*H83</f>
        <v>0</v>
      </c>
      <c r="AR83" s="23" t="s">
        <v>181</v>
      </c>
      <c r="AT83" s="23" t="s">
        <v>177</v>
      </c>
      <c r="AU83" s="23" t="s">
        <v>129</v>
      </c>
      <c r="AY83" s="23" t="s">
        <v>175</v>
      </c>
      <c r="BE83" s="179">
        <f>IF(N83="základní",J83,0)</f>
        <v>207.6</v>
      </c>
      <c r="BF83" s="179">
        <f>IF(N83="snížená",J83,0)</f>
        <v>0</v>
      </c>
      <c r="BG83" s="179">
        <f>IF(N83="zákl. přenesená",J83,0)</f>
        <v>0</v>
      </c>
      <c r="BH83" s="179">
        <f>IF(N83="sníž. přenesená",J83,0)</f>
        <v>0</v>
      </c>
      <c r="BI83" s="179">
        <f>IF(N83="nulová",J83,0)</f>
        <v>0</v>
      </c>
      <c r="BJ83" s="23" t="s">
        <v>127</v>
      </c>
      <c r="BK83" s="179">
        <f>ROUND(I83*H83,2)</f>
        <v>207.6</v>
      </c>
      <c r="BL83" s="23" t="s">
        <v>181</v>
      </c>
      <c r="BM83" s="23" t="s">
        <v>447</v>
      </c>
    </row>
    <row r="84" spans="2:65" s="1" customFormat="1" ht="27">
      <c r="B84" s="37"/>
      <c r="C84" s="59"/>
      <c r="D84" s="180" t="s">
        <v>183</v>
      </c>
      <c r="E84" s="59"/>
      <c r="F84" s="181" t="s">
        <v>381</v>
      </c>
      <c r="G84" s="59"/>
      <c r="H84" s="59"/>
      <c r="I84" s="59"/>
      <c r="J84" s="59"/>
      <c r="K84" s="59"/>
      <c r="L84" s="57"/>
      <c r="M84" s="182"/>
      <c r="N84" s="38"/>
      <c r="O84" s="38"/>
      <c r="P84" s="38"/>
      <c r="Q84" s="38"/>
      <c r="R84" s="38"/>
      <c r="S84" s="38"/>
      <c r="T84" s="74"/>
      <c r="AT84" s="23" t="s">
        <v>183</v>
      </c>
      <c r="AU84" s="23" t="s">
        <v>129</v>
      </c>
    </row>
    <row r="85" spans="2:65" s="1" customFormat="1" ht="81">
      <c r="B85" s="37"/>
      <c r="C85" s="59"/>
      <c r="D85" s="180" t="s">
        <v>185</v>
      </c>
      <c r="E85" s="59"/>
      <c r="F85" s="183" t="s">
        <v>382</v>
      </c>
      <c r="G85" s="59"/>
      <c r="H85" s="59"/>
      <c r="I85" s="59"/>
      <c r="J85" s="59"/>
      <c r="K85" s="59"/>
      <c r="L85" s="57"/>
      <c r="M85" s="182"/>
      <c r="N85" s="38"/>
      <c r="O85" s="38"/>
      <c r="P85" s="38"/>
      <c r="Q85" s="38"/>
      <c r="R85" s="38"/>
      <c r="S85" s="38"/>
      <c r="T85" s="74"/>
      <c r="AT85" s="23" t="s">
        <v>185</v>
      </c>
      <c r="AU85" s="23" t="s">
        <v>129</v>
      </c>
    </row>
    <row r="86" spans="2:65" s="13" customFormat="1">
      <c r="B86" s="217"/>
      <c r="C86" s="218"/>
      <c r="D86" s="180" t="s">
        <v>187</v>
      </c>
      <c r="E86" s="219" t="s">
        <v>72</v>
      </c>
      <c r="F86" s="220" t="s">
        <v>444</v>
      </c>
      <c r="G86" s="218"/>
      <c r="H86" s="221" t="s">
        <v>72</v>
      </c>
      <c r="I86" s="218"/>
      <c r="J86" s="218"/>
      <c r="K86" s="218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187</v>
      </c>
      <c r="AU86" s="226" t="s">
        <v>129</v>
      </c>
      <c r="AV86" s="13" t="s">
        <v>127</v>
      </c>
      <c r="AW86" s="13" t="s">
        <v>83</v>
      </c>
      <c r="AX86" s="13" t="s">
        <v>119</v>
      </c>
      <c r="AY86" s="226" t="s">
        <v>175</v>
      </c>
    </row>
    <row r="87" spans="2:65" s="11" customFormat="1">
      <c r="B87" s="184"/>
      <c r="C87" s="185"/>
      <c r="D87" s="180" t="s">
        <v>187</v>
      </c>
      <c r="E87" s="186" t="s">
        <v>375</v>
      </c>
      <c r="F87" s="187" t="s">
        <v>235</v>
      </c>
      <c r="G87" s="185"/>
      <c r="H87" s="188">
        <v>10</v>
      </c>
      <c r="I87" s="185"/>
      <c r="J87" s="185"/>
      <c r="K87" s="185"/>
      <c r="L87" s="189"/>
      <c r="M87" s="190"/>
      <c r="N87" s="191"/>
      <c r="O87" s="191"/>
      <c r="P87" s="191"/>
      <c r="Q87" s="191"/>
      <c r="R87" s="191"/>
      <c r="S87" s="191"/>
      <c r="T87" s="192"/>
      <c r="AT87" s="193" t="s">
        <v>187</v>
      </c>
      <c r="AU87" s="193" t="s">
        <v>129</v>
      </c>
      <c r="AV87" s="11" t="s">
        <v>129</v>
      </c>
      <c r="AW87" s="11" t="s">
        <v>83</v>
      </c>
      <c r="AX87" s="11" t="s">
        <v>119</v>
      </c>
      <c r="AY87" s="193" t="s">
        <v>175</v>
      </c>
    </row>
    <row r="88" spans="2:65" s="13" customFormat="1">
      <c r="B88" s="217"/>
      <c r="C88" s="218"/>
      <c r="D88" s="180" t="s">
        <v>187</v>
      </c>
      <c r="E88" s="219" t="s">
        <v>72</v>
      </c>
      <c r="F88" s="220" t="s">
        <v>373</v>
      </c>
      <c r="G88" s="218"/>
      <c r="H88" s="221" t="s">
        <v>72</v>
      </c>
      <c r="I88" s="218"/>
      <c r="J88" s="218"/>
      <c r="K88" s="218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187</v>
      </c>
      <c r="AU88" s="226" t="s">
        <v>129</v>
      </c>
      <c r="AV88" s="13" t="s">
        <v>127</v>
      </c>
      <c r="AW88" s="13" t="s">
        <v>83</v>
      </c>
      <c r="AX88" s="13" t="s">
        <v>119</v>
      </c>
      <c r="AY88" s="226" t="s">
        <v>175</v>
      </c>
    </row>
    <row r="89" spans="2:65" s="11" customFormat="1">
      <c r="B89" s="184"/>
      <c r="C89" s="185"/>
      <c r="D89" s="180" t="s">
        <v>187</v>
      </c>
      <c r="E89" s="186" t="s">
        <v>372</v>
      </c>
      <c r="F89" s="187" t="s">
        <v>127</v>
      </c>
      <c r="G89" s="185"/>
      <c r="H89" s="188">
        <v>1</v>
      </c>
      <c r="I89" s="185"/>
      <c r="J89" s="185"/>
      <c r="K89" s="185"/>
      <c r="L89" s="189"/>
      <c r="M89" s="190"/>
      <c r="N89" s="191"/>
      <c r="O89" s="191"/>
      <c r="P89" s="191"/>
      <c r="Q89" s="191"/>
      <c r="R89" s="191"/>
      <c r="S89" s="191"/>
      <c r="T89" s="192"/>
      <c r="AT89" s="193" t="s">
        <v>187</v>
      </c>
      <c r="AU89" s="193" t="s">
        <v>129</v>
      </c>
      <c r="AV89" s="11" t="s">
        <v>129</v>
      </c>
      <c r="AW89" s="11" t="s">
        <v>83</v>
      </c>
      <c r="AX89" s="11" t="s">
        <v>119</v>
      </c>
      <c r="AY89" s="193" t="s">
        <v>175</v>
      </c>
    </row>
    <row r="90" spans="2:65" s="13" customFormat="1">
      <c r="B90" s="217"/>
      <c r="C90" s="218"/>
      <c r="D90" s="180" t="s">
        <v>187</v>
      </c>
      <c r="E90" s="219" t="s">
        <v>72</v>
      </c>
      <c r="F90" s="220" t="s">
        <v>448</v>
      </c>
      <c r="G90" s="218"/>
      <c r="H90" s="221" t="s">
        <v>72</v>
      </c>
      <c r="I90" s="218"/>
      <c r="J90" s="218"/>
      <c r="K90" s="218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187</v>
      </c>
      <c r="AU90" s="226" t="s">
        <v>129</v>
      </c>
      <c r="AV90" s="13" t="s">
        <v>127</v>
      </c>
      <c r="AW90" s="13" t="s">
        <v>83</v>
      </c>
      <c r="AX90" s="13" t="s">
        <v>119</v>
      </c>
      <c r="AY90" s="226" t="s">
        <v>175</v>
      </c>
    </row>
    <row r="91" spans="2:65" s="11" customFormat="1">
      <c r="B91" s="184"/>
      <c r="C91" s="185"/>
      <c r="D91" s="180" t="s">
        <v>187</v>
      </c>
      <c r="E91" s="186" t="s">
        <v>369</v>
      </c>
      <c r="F91" s="187" t="s">
        <v>384</v>
      </c>
      <c r="G91" s="185"/>
      <c r="H91" s="188">
        <v>5.0000000000000001E-3</v>
      </c>
      <c r="I91" s="185"/>
      <c r="J91" s="185"/>
      <c r="K91" s="185"/>
      <c r="L91" s="189"/>
      <c r="M91" s="190"/>
      <c r="N91" s="191"/>
      <c r="O91" s="191"/>
      <c r="P91" s="191"/>
      <c r="Q91" s="191"/>
      <c r="R91" s="191"/>
      <c r="S91" s="191"/>
      <c r="T91" s="192"/>
      <c r="AT91" s="193" t="s">
        <v>187</v>
      </c>
      <c r="AU91" s="193" t="s">
        <v>129</v>
      </c>
      <c r="AV91" s="11" t="s">
        <v>129</v>
      </c>
      <c r="AW91" s="11" t="s">
        <v>83</v>
      </c>
      <c r="AX91" s="11" t="s">
        <v>119</v>
      </c>
      <c r="AY91" s="193" t="s">
        <v>175</v>
      </c>
    </row>
    <row r="92" spans="2:65" s="12" customFormat="1">
      <c r="B92" s="194"/>
      <c r="C92" s="195"/>
      <c r="D92" s="180" t="s">
        <v>187</v>
      </c>
      <c r="E92" s="230" t="s">
        <v>72</v>
      </c>
      <c r="F92" s="231" t="s">
        <v>188</v>
      </c>
      <c r="G92" s="195"/>
      <c r="H92" s="232">
        <v>11.005000000000001</v>
      </c>
      <c r="I92" s="195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187</v>
      </c>
      <c r="AU92" s="204" t="s">
        <v>129</v>
      </c>
      <c r="AV92" s="12" t="s">
        <v>181</v>
      </c>
      <c r="AW92" s="12" t="s">
        <v>83</v>
      </c>
      <c r="AX92" s="12" t="s">
        <v>119</v>
      </c>
      <c r="AY92" s="204" t="s">
        <v>175</v>
      </c>
    </row>
    <row r="93" spans="2:65" s="11" customFormat="1">
      <c r="B93" s="184"/>
      <c r="C93" s="185"/>
      <c r="D93" s="196" t="s">
        <v>187</v>
      </c>
      <c r="E93" s="205" t="s">
        <v>72</v>
      </c>
      <c r="F93" s="206" t="s">
        <v>449</v>
      </c>
      <c r="G93" s="185"/>
      <c r="H93" s="207">
        <v>10</v>
      </c>
      <c r="I93" s="185"/>
      <c r="J93" s="185"/>
      <c r="K93" s="185"/>
      <c r="L93" s="189"/>
      <c r="M93" s="190"/>
      <c r="N93" s="191"/>
      <c r="O93" s="191"/>
      <c r="P93" s="191"/>
      <c r="Q93" s="191"/>
      <c r="R93" s="191"/>
      <c r="S93" s="191"/>
      <c r="T93" s="192"/>
      <c r="AT93" s="193" t="s">
        <v>187</v>
      </c>
      <c r="AU93" s="193" t="s">
        <v>129</v>
      </c>
      <c r="AV93" s="11" t="s">
        <v>129</v>
      </c>
      <c r="AW93" s="11" t="s">
        <v>83</v>
      </c>
      <c r="AX93" s="11" t="s">
        <v>127</v>
      </c>
      <c r="AY93" s="193" t="s">
        <v>175</v>
      </c>
    </row>
    <row r="94" spans="2:65" s="1" customFormat="1" ht="22.5" customHeight="1">
      <c r="B94" s="37"/>
      <c r="C94" s="208" t="s">
        <v>194</v>
      </c>
      <c r="D94" s="208" t="s">
        <v>200</v>
      </c>
      <c r="E94" s="209" t="s">
        <v>387</v>
      </c>
      <c r="F94" s="210" t="s">
        <v>388</v>
      </c>
      <c r="G94" s="211" t="s">
        <v>264</v>
      </c>
      <c r="H94" s="212">
        <v>5.1999999999999998E-2</v>
      </c>
      <c r="I94" s="213">
        <v>1040</v>
      </c>
      <c r="J94" s="213">
        <f>ROUND(I94*H94,2)</f>
        <v>54.08</v>
      </c>
      <c r="K94" s="210" t="s">
        <v>180</v>
      </c>
      <c r="L94" s="214"/>
      <c r="M94" s="215" t="s">
        <v>72</v>
      </c>
      <c r="N94" s="216" t="s">
        <v>90</v>
      </c>
      <c r="O94" s="177">
        <v>0</v>
      </c>
      <c r="P94" s="177">
        <f>O94*H94</f>
        <v>0</v>
      </c>
      <c r="Q94" s="177">
        <v>0.21</v>
      </c>
      <c r="R94" s="177">
        <f>Q94*H94</f>
        <v>1.0919999999999999E-2</v>
      </c>
      <c r="S94" s="177">
        <v>0</v>
      </c>
      <c r="T94" s="178">
        <f>S94*H94</f>
        <v>0</v>
      </c>
      <c r="AR94" s="23" t="s">
        <v>204</v>
      </c>
      <c r="AT94" s="23" t="s">
        <v>200</v>
      </c>
      <c r="AU94" s="23" t="s">
        <v>129</v>
      </c>
      <c r="AY94" s="23" t="s">
        <v>175</v>
      </c>
      <c r="BE94" s="179">
        <f>IF(N94="základní",J94,0)</f>
        <v>54.08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3" t="s">
        <v>127</v>
      </c>
      <c r="BK94" s="179">
        <f>ROUND(I94*H94,2)</f>
        <v>54.08</v>
      </c>
      <c r="BL94" s="23" t="s">
        <v>181</v>
      </c>
      <c r="BM94" s="23" t="s">
        <v>450</v>
      </c>
    </row>
    <row r="95" spans="2:65" s="1" customFormat="1">
      <c r="B95" s="37"/>
      <c r="C95" s="59"/>
      <c r="D95" s="180" t="s">
        <v>183</v>
      </c>
      <c r="E95" s="59"/>
      <c r="F95" s="181" t="s">
        <v>388</v>
      </c>
      <c r="G95" s="59"/>
      <c r="H95" s="59"/>
      <c r="I95" s="59"/>
      <c r="J95" s="59"/>
      <c r="K95" s="59"/>
      <c r="L95" s="57"/>
      <c r="M95" s="182"/>
      <c r="N95" s="38"/>
      <c r="O95" s="38"/>
      <c r="P95" s="38"/>
      <c r="Q95" s="38"/>
      <c r="R95" s="38"/>
      <c r="S95" s="38"/>
      <c r="T95" s="74"/>
      <c r="AT95" s="23" t="s">
        <v>183</v>
      </c>
      <c r="AU95" s="23" t="s">
        <v>129</v>
      </c>
    </row>
    <row r="96" spans="2:65" s="13" customFormat="1">
      <c r="B96" s="217"/>
      <c r="C96" s="218"/>
      <c r="D96" s="180" t="s">
        <v>187</v>
      </c>
      <c r="E96" s="219" t="s">
        <v>72</v>
      </c>
      <c r="F96" s="220" t="s">
        <v>390</v>
      </c>
      <c r="G96" s="218"/>
      <c r="H96" s="221" t="s">
        <v>72</v>
      </c>
      <c r="I96" s="218"/>
      <c r="J96" s="218"/>
      <c r="K96" s="218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187</v>
      </c>
      <c r="AU96" s="226" t="s">
        <v>129</v>
      </c>
      <c r="AV96" s="13" t="s">
        <v>127</v>
      </c>
      <c r="AW96" s="13" t="s">
        <v>83</v>
      </c>
      <c r="AX96" s="13" t="s">
        <v>119</v>
      </c>
      <c r="AY96" s="226" t="s">
        <v>175</v>
      </c>
    </row>
    <row r="97" spans="2:65" s="11" customFormat="1">
      <c r="B97" s="184"/>
      <c r="C97" s="185"/>
      <c r="D97" s="196" t="s">
        <v>187</v>
      </c>
      <c r="E97" s="205" t="s">
        <v>72</v>
      </c>
      <c r="F97" s="206" t="s">
        <v>391</v>
      </c>
      <c r="G97" s="185"/>
      <c r="H97" s="207">
        <v>5.1999999999999998E-2</v>
      </c>
      <c r="I97" s="185"/>
      <c r="J97" s="185"/>
      <c r="K97" s="185"/>
      <c r="L97" s="189"/>
      <c r="M97" s="190"/>
      <c r="N97" s="191"/>
      <c r="O97" s="191"/>
      <c r="P97" s="191"/>
      <c r="Q97" s="191"/>
      <c r="R97" s="191"/>
      <c r="S97" s="191"/>
      <c r="T97" s="192"/>
      <c r="AT97" s="193" t="s">
        <v>187</v>
      </c>
      <c r="AU97" s="193" t="s">
        <v>129</v>
      </c>
      <c r="AV97" s="11" t="s">
        <v>129</v>
      </c>
      <c r="AW97" s="11" t="s">
        <v>83</v>
      </c>
      <c r="AX97" s="11" t="s">
        <v>127</v>
      </c>
      <c r="AY97" s="193" t="s">
        <v>175</v>
      </c>
    </row>
    <row r="98" spans="2:65" s="1" customFormat="1" ht="22.5" customHeight="1">
      <c r="B98" s="37"/>
      <c r="C98" s="169" t="s">
        <v>181</v>
      </c>
      <c r="D98" s="169" t="s">
        <v>177</v>
      </c>
      <c r="E98" s="170" t="s">
        <v>392</v>
      </c>
      <c r="F98" s="171" t="s">
        <v>393</v>
      </c>
      <c r="G98" s="172" t="s">
        <v>252</v>
      </c>
      <c r="H98" s="173">
        <v>0.05</v>
      </c>
      <c r="I98" s="174">
        <v>140</v>
      </c>
      <c r="J98" s="174">
        <f>ROUND(I98*H98,2)</f>
        <v>7</v>
      </c>
      <c r="K98" s="171" t="s">
        <v>180</v>
      </c>
      <c r="L98" s="57"/>
      <c r="M98" s="175" t="s">
        <v>72</v>
      </c>
      <c r="N98" s="176" t="s">
        <v>90</v>
      </c>
      <c r="O98" s="177">
        <v>0</v>
      </c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23" t="s">
        <v>181</v>
      </c>
      <c r="AT98" s="23" t="s">
        <v>177</v>
      </c>
      <c r="AU98" s="23" t="s">
        <v>129</v>
      </c>
      <c r="AY98" s="23" t="s">
        <v>175</v>
      </c>
      <c r="BE98" s="179">
        <f>IF(N98="základní",J98,0)</f>
        <v>7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3" t="s">
        <v>127</v>
      </c>
      <c r="BK98" s="179">
        <f>ROUND(I98*H98,2)</f>
        <v>7</v>
      </c>
      <c r="BL98" s="23" t="s">
        <v>181</v>
      </c>
      <c r="BM98" s="23" t="s">
        <v>451</v>
      </c>
    </row>
    <row r="99" spans="2:65" s="1" customFormat="1">
      <c r="B99" s="37"/>
      <c r="C99" s="59"/>
      <c r="D99" s="180" t="s">
        <v>183</v>
      </c>
      <c r="E99" s="59"/>
      <c r="F99" s="181" t="s">
        <v>395</v>
      </c>
      <c r="G99" s="59"/>
      <c r="H99" s="59"/>
      <c r="I99" s="59"/>
      <c r="J99" s="59"/>
      <c r="K99" s="59"/>
      <c r="L99" s="57"/>
      <c r="M99" s="182"/>
      <c r="N99" s="38"/>
      <c r="O99" s="38"/>
      <c r="P99" s="38"/>
      <c r="Q99" s="38"/>
      <c r="R99" s="38"/>
      <c r="S99" s="38"/>
      <c r="T99" s="74"/>
      <c r="AT99" s="23" t="s">
        <v>183</v>
      </c>
      <c r="AU99" s="23" t="s">
        <v>129</v>
      </c>
    </row>
    <row r="100" spans="2:65" s="1" customFormat="1" ht="175.5">
      <c r="B100" s="37"/>
      <c r="C100" s="59"/>
      <c r="D100" s="180" t="s">
        <v>185</v>
      </c>
      <c r="E100" s="59"/>
      <c r="F100" s="183" t="s">
        <v>396</v>
      </c>
      <c r="G100" s="59"/>
      <c r="H100" s="59"/>
      <c r="I100" s="59"/>
      <c r="J100" s="59"/>
      <c r="K100" s="59"/>
      <c r="L100" s="57"/>
      <c r="M100" s="182"/>
      <c r="N100" s="38"/>
      <c r="O100" s="38"/>
      <c r="P100" s="38"/>
      <c r="Q100" s="38"/>
      <c r="R100" s="38"/>
      <c r="S100" s="38"/>
      <c r="T100" s="74"/>
      <c r="AT100" s="23" t="s">
        <v>185</v>
      </c>
      <c r="AU100" s="23" t="s">
        <v>129</v>
      </c>
    </row>
    <row r="101" spans="2:65" s="13" customFormat="1">
      <c r="B101" s="217"/>
      <c r="C101" s="218"/>
      <c r="D101" s="180" t="s">
        <v>187</v>
      </c>
      <c r="E101" s="219" t="s">
        <v>72</v>
      </c>
      <c r="F101" s="220" t="s">
        <v>397</v>
      </c>
      <c r="G101" s="218"/>
      <c r="H101" s="221" t="s">
        <v>72</v>
      </c>
      <c r="I101" s="218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187</v>
      </c>
      <c r="AU101" s="226" t="s">
        <v>129</v>
      </c>
      <c r="AV101" s="13" t="s">
        <v>127</v>
      </c>
      <c r="AW101" s="13" t="s">
        <v>83</v>
      </c>
      <c r="AX101" s="13" t="s">
        <v>119</v>
      </c>
      <c r="AY101" s="226" t="s">
        <v>175</v>
      </c>
    </row>
    <row r="102" spans="2:65" s="11" customFormat="1">
      <c r="B102" s="184"/>
      <c r="C102" s="185"/>
      <c r="D102" s="196" t="s">
        <v>187</v>
      </c>
      <c r="E102" s="205" t="s">
        <v>72</v>
      </c>
      <c r="F102" s="206" t="s">
        <v>452</v>
      </c>
      <c r="G102" s="185"/>
      <c r="H102" s="207">
        <v>0.05</v>
      </c>
      <c r="I102" s="185"/>
      <c r="J102" s="185"/>
      <c r="K102" s="185"/>
      <c r="L102" s="189"/>
      <c r="M102" s="190"/>
      <c r="N102" s="191"/>
      <c r="O102" s="191"/>
      <c r="P102" s="191"/>
      <c r="Q102" s="191"/>
      <c r="R102" s="191"/>
      <c r="S102" s="191"/>
      <c r="T102" s="192"/>
      <c r="AT102" s="193" t="s">
        <v>187</v>
      </c>
      <c r="AU102" s="193" t="s">
        <v>129</v>
      </c>
      <c r="AV102" s="11" t="s">
        <v>129</v>
      </c>
      <c r="AW102" s="11" t="s">
        <v>83</v>
      </c>
      <c r="AX102" s="11" t="s">
        <v>127</v>
      </c>
      <c r="AY102" s="193" t="s">
        <v>175</v>
      </c>
    </row>
    <row r="103" spans="2:65" s="1" customFormat="1" ht="22.5" customHeight="1">
      <c r="B103" s="37"/>
      <c r="C103" s="169" t="s">
        <v>208</v>
      </c>
      <c r="D103" s="169" t="s">
        <v>177</v>
      </c>
      <c r="E103" s="170" t="s">
        <v>312</v>
      </c>
      <c r="F103" s="171" t="s">
        <v>313</v>
      </c>
      <c r="G103" s="172" t="s">
        <v>203</v>
      </c>
      <c r="H103" s="173">
        <v>0.5</v>
      </c>
      <c r="I103" s="174">
        <v>23.22</v>
      </c>
      <c r="J103" s="174">
        <f>ROUND(I103*H103,2)</f>
        <v>11.61</v>
      </c>
      <c r="K103" s="171" t="s">
        <v>72</v>
      </c>
      <c r="L103" s="57"/>
      <c r="M103" s="175" t="s">
        <v>72</v>
      </c>
      <c r="N103" s="176" t="s">
        <v>90</v>
      </c>
      <c r="O103" s="177">
        <v>9.4285999999999995E-2</v>
      </c>
      <c r="P103" s="177">
        <f>O103*H103</f>
        <v>4.7142999999999997E-2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23" t="s">
        <v>181</v>
      </c>
      <c r="AT103" s="23" t="s">
        <v>177</v>
      </c>
      <c r="AU103" s="23" t="s">
        <v>129</v>
      </c>
      <c r="AY103" s="23" t="s">
        <v>175</v>
      </c>
      <c r="BE103" s="179">
        <f>IF(N103="základní",J103,0)</f>
        <v>11.61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3" t="s">
        <v>127</v>
      </c>
      <c r="BK103" s="179">
        <f>ROUND(I103*H103,2)</f>
        <v>11.61</v>
      </c>
      <c r="BL103" s="23" t="s">
        <v>181</v>
      </c>
      <c r="BM103" s="23" t="s">
        <v>453</v>
      </c>
    </row>
    <row r="104" spans="2:65" s="1" customFormat="1" ht="27">
      <c r="B104" s="37"/>
      <c r="C104" s="59"/>
      <c r="D104" s="180" t="s">
        <v>183</v>
      </c>
      <c r="E104" s="59"/>
      <c r="F104" s="181" t="s">
        <v>315</v>
      </c>
      <c r="G104" s="59"/>
      <c r="H104" s="59"/>
      <c r="I104" s="59"/>
      <c r="J104" s="59"/>
      <c r="K104" s="59"/>
      <c r="L104" s="57"/>
      <c r="M104" s="182"/>
      <c r="N104" s="38"/>
      <c r="O104" s="38"/>
      <c r="P104" s="38"/>
      <c r="Q104" s="38"/>
      <c r="R104" s="38"/>
      <c r="S104" s="38"/>
      <c r="T104" s="74"/>
      <c r="AT104" s="23" t="s">
        <v>183</v>
      </c>
      <c r="AU104" s="23" t="s">
        <v>129</v>
      </c>
    </row>
    <row r="105" spans="2:65" s="1" customFormat="1" ht="27">
      <c r="B105" s="37"/>
      <c r="C105" s="59"/>
      <c r="D105" s="180" t="s">
        <v>185</v>
      </c>
      <c r="E105" s="59"/>
      <c r="F105" s="183" t="s">
        <v>400</v>
      </c>
      <c r="G105" s="59"/>
      <c r="H105" s="59"/>
      <c r="I105" s="59"/>
      <c r="J105" s="59"/>
      <c r="K105" s="59"/>
      <c r="L105" s="57"/>
      <c r="M105" s="182"/>
      <c r="N105" s="38"/>
      <c r="O105" s="38"/>
      <c r="P105" s="38"/>
      <c r="Q105" s="38"/>
      <c r="R105" s="38"/>
      <c r="S105" s="38"/>
      <c r="T105" s="74"/>
      <c r="AT105" s="23" t="s">
        <v>185</v>
      </c>
      <c r="AU105" s="23" t="s">
        <v>129</v>
      </c>
    </row>
    <row r="106" spans="2:65" s="13" customFormat="1">
      <c r="B106" s="217"/>
      <c r="C106" s="218"/>
      <c r="D106" s="180" t="s">
        <v>187</v>
      </c>
      <c r="E106" s="219" t="s">
        <v>72</v>
      </c>
      <c r="F106" s="220" t="s">
        <v>401</v>
      </c>
      <c r="G106" s="218"/>
      <c r="H106" s="221" t="s">
        <v>72</v>
      </c>
      <c r="I106" s="218"/>
      <c r="J106" s="218"/>
      <c r="K106" s="218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187</v>
      </c>
      <c r="AU106" s="226" t="s">
        <v>129</v>
      </c>
      <c r="AV106" s="13" t="s">
        <v>127</v>
      </c>
      <c r="AW106" s="13" t="s">
        <v>83</v>
      </c>
      <c r="AX106" s="13" t="s">
        <v>119</v>
      </c>
      <c r="AY106" s="226" t="s">
        <v>175</v>
      </c>
    </row>
    <row r="107" spans="2:65" s="11" customFormat="1">
      <c r="B107" s="184"/>
      <c r="C107" s="185"/>
      <c r="D107" s="180" t="s">
        <v>187</v>
      </c>
      <c r="E107" s="186" t="s">
        <v>72</v>
      </c>
      <c r="F107" s="187" t="s">
        <v>402</v>
      </c>
      <c r="G107" s="185"/>
      <c r="H107" s="188">
        <v>0.5</v>
      </c>
      <c r="I107" s="185"/>
      <c r="J107" s="185"/>
      <c r="K107" s="185"/>
      <c r="L107" s="189"/>
      <c r="M107" s="190"/>
      <c r="N107" s="191"/>
      <c r="O107" s="191"/>
      <c r="P107" s="191"/>
      <c r="Q107" s="191"/>
      <c r="R107" s="191"/>
      <c r="S107" s="191"/>
      <c r="T107" s="192"/>
      <c r="AT107" s="193" t="s">
        <v>187</v>
      </c>
      <c r="AU107" s="193" t="s">
        <v>129</v>
      </c>
      <c r="AV107" s="11" t="s">
        <v>129</v>
      </c>
      <c r="AW107" s="11" t="s">
        <v>83</v>
      </c>
      <c r="AX107" s="11" t="s">
        <v>119</v>
      </c>
      <c r="AY107" s="193" t="s">
        <v>175</v>
      </c>
    </row>
    <row r="108" spans="2:65" s="12" customFormat="1">
      <c r="B108" s="194"/>
      <c r="C108" s="195"/>
      <c r="D108" s="196" t="s">
        <v>187</v>
      </c>
      <c r="E108" s="197" t="s">
        <v>72</v>
      </c>
      <c r="F108" s="198" t="s">
        <v>188</v>
      </c>
      <c r="G108" s="195"/>
      <c r="H108" s="199">
        <v>0.5</v>
      </c>
      <c r="I108" s="195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187</v>
      </c>
      <c r="AU108" s="204" t="s">
        <v>129</v>
      </c>
      <c r="AV108" s="12" t="s">
        <v>181</v>
      </c>
      <c r="AW108" s="12" t="s">
        <v>83</v>
      </c>
      <c r="AX108" s="12" t="s">
        <v>127</v>
      </c>
      <c r="AY108" s="204" t="s">
        <v>175</v>
      </c>
    </row>
    <row r="109" spans="2:65" s="1" customFormat="1" ht="22.5" customHeight="1">
      <c r="B109" s="37"/>
      <c r="C109" s="208" t="s">
        <v>214</v>
      </c>
      <c r="D109" s="208" t="s">
        <v>200</v>
      </c>
      <c r="E109" s="209" t="s">
        <v>321</v>
      </c>
      <c r="F109" s="210" t="s">
        <v>322</v>
      </c>
      <c r="G109" s="211" t="s">
        <v>203</v>
      </c>
      <c r="H109" s="212">
        <v>0.51500000000000001</v>
      </c>
      <c r="I109" s="213">
        <v>115</v>
      </c>
      <c r="J109" s="213">
        <f>ROUND(I109*H109,2)</f>
        <v>59.23</v>
      </c>
      <c r="K109" s="210" t="s">
        <v>72</v>
      </c>
      <c r="L109" s="214"/>
      <c r="M109" s="215" t="s">
        <v>72</v>
      </c>
      <c r="N109" s="216" t="s">
        <v>90</v>
      </c>
      <c r="O109" s="177">
        <v>0</v>
      </c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23" t="s">
        <v>204</v>
      </c>
      <c r="AT109" s="23" t="s">
        <v>200</v>
      </c>
      <c r="AU109" s="23" t="s">
        <v>129</v>
      </c>
      <c r="AY109" s="23" t="s">
        <v>175</v>
      </c>
      <c r="BE109" s="179">
        <f>IF(N109="základní",J109,0)</f>
        <v>59.23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3" t="s">
        <v>127</v>
      </c>
      <c r="BK109" s="179">
        <f>ROUND(I109*H109,2)</f>
        <v>59.23</v>
      </c>
      <c r="BL109" s="23" t="s">
        <v>181</v>
      </c>
      <c r="BM109" s="23" t="s">
        <v>454</v>
      </c>
    </row>
    <row r="110" spans="2:65" s="1" customFormat="1">
      <c r="B110" s="37"/>
      <c r="C110" s="59"/>
      <c r="D110" s="180" t="s">
        <v>183</v>
      </c>
      <c r="E110" s="59"/>
      <c r="F110" s="181" t="s">
        <v>322</v>
      </c>
      <c r="G110" s="59"/>
      <c r="H110" s="59"/>
      <c r="I110" s="59"/>
      <c r="J110" s="59"/>
      <c r="K110" s="59"/>
      <c r="L110" s="57"/>
      <c r="M110" s="182"/>
      <c r="N110" s="38"/>
      <c r="O110" s="38"/>
      <c r="P110" s="38"/>
      <c r="Q110" s="38"/>
      <c r="R110" s="38"/>
      <c r="S110" s="38"/>
      <c r="T110" s="74"/>
      <c r="AT110" s="23" t="s">
        <v>183</v>
      </c>
      <c r="AU110" s="23" t="s">
        <v>129</v>
      </c>
    </row>
    <row r="111" spans="2:65" s="13" customFormat="1">
      <c r="B111" s="217"/>
      <c r="C111" s="218"/>
      <c r="D111" s="180" t="s">
        <v>187</v>
      </c>
      <c r="E111" s="219" t="s">
        <v>72</v>
      </c>
      <c r="F111" s="220" t="s">
        <v>310</v>
      </c>
      <c r="G111" s="218"/>
      <c r="H111" s="221" t="s">
        <v>72</v>
      </c>
      <c r="I111" s="218"/>
      <c r="J111" s="218"/>
      <c r="K111" s="218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187</v>
      </c>
      <c r="AU111" s="226" t="s">
        <v>129</v>
      </c>
      <c r="AV111" s="13" t="s">
        <v>127</v>
      </c>
      <c r="AW111" s="13" t="s">
        <v>83</v>
      </c>
      <c r="AX111" s="13" t="s">
        <v>119</v>
      </c>
      <c r="AY111" s="226" t="s">
        <v>175</v>
      </c>
    </row>
    <row r="112" spans="2:65" s="11" customFormat="1">
      <c r="B112" s="184"/>
      <c r="C112" s="185"/>
      <c r="D112" s="180" t="s">
        <v>187</v>
      </c>
      <c r="E112" s="186" t="s">
        <v>72</v>
      </c>
      <c r="F112" s="187" t="s">
        <v>455</v>
      </c>
      <c r="G112" s="185"/>
      <c r="H112" s="188">
        <v>0.51500000000000001</v>
      </c>
      <c r="I112" s="185"/>
      <c r="J112" s="185"/>
      <c r="K112" s="185"/>
      <c r="L112" s="189"/>
      <c r="M112" s="190"/>
      <c r="N112" s="191"/>
      <c r="O112" s="191"/>
      <c r="P112" s="191"/>
      <c r="Q112" s="191"/>
      <c r="R112" s="191"/>
      <c r="S112" s="191"/>
      <c r="T112" s="192"/>
      <c r="AT112" s="193" t="s">
        <v>187</v>
      </c>
      <c r="AU112" s="193" t="s">
        <v>129</v>
      </c>
      <c r="AV112" s="11" t="s">
        <v>129</v>
      </c>
      <c r="AW112" s="11" t="s">
        <v>83</v>
      </c>
      <c r="AX112" s="11" t="s">
        <v>119</v>
      </c>
      <c r="AY112" s="193" t="s">
        <v>175</v>
      </c>
    </row>
    <row r="113" spans="2:65" s="12" customFormat="1">
      <c r="B113" s="194"/>
      <c r="C113" s="195"/>
      <c r="D113" s="196" t="s">
        <v>187</v>
      </c>
      <c r="E113" s="197" t="s">
        <v>72</v>
      </c>
      <c r="F113" s="198" t="s">
        <v>188</v>
      </c>
      <c r="G113" s="195"/>
      <c r="H113" s="199">
        <v>0.51500000000000001</v>
      </c>
      <c r="I113" s="195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187</v>
      </c>
      <c r="AU113" s="204" t="s">
        <v>129</v>
      </c>
      <c r="AV113" s="12" t="s">
        <v>181</v>
      </c>
      <c r="AW113" s="12" t="s">
        <v>83</v>
      </c>
      <c r="AX113" s="12" t="s">
        <v>127</v>
      </c>
      <c r="AY113" s="204" t="s">
        <v>175</v>
      </c>
    </row>
    <row r="114" spans="2:65" s="1" customFormat="1" ht="22.5" customHeight="1">
      <c r="B114" s="37"/>
      <c r="C114" s="169" t="s">
        <v>220</v>
      </c>
      <c r="D114" s="169" t="s">
        <v>177</v>
      </c>
      <c r="E114" s="170" t="s">
        <v>456</v>
      </c>
      <c r="F114" s="171" t="s">
        <v>457</v>
      </c>
      <c r="G114" s="172" t="s">
        <v>146</v>
      </c>
      <c r="H114" s="173">
        <v>1</v>
      </c>
      <c r="I114" s="174">
        <v>27.27</v>
      </c>
      <c r="J114" s="174">
        <f>ROUND(I114*H114,2)</f>
        <v>27.27</v>
      </c>
      <c r="K114" s="171" t="s">
        <v>180</v>
      </c>
      <c r="L114" s="57"/>
      <c r="M114" s="175" t="s">
        <v>72</v>
      </c>
      <c r="N114" s="176" t="s">
        <v>90</v>
      </c>
      <c r="O114" s="177">
        <v>0.112</v>
      </c>
      <c r="P114" s="177">
        <f>O114*H114</f>
        <v>0.112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23" t="s">
        <v>181</v>
      </c>
      <c r="AT114" s="23" t="s">
        <v>177</v>
      </c>
      <c r="AU114" s="23" t="s">
        <v>129</v>
      </c>
      <c r="AY114" s="23" t="s">
        <v>175</v>
      </c>
      <c r="BE114" s="179">
        <f>IF(N114="základní",J114,0)</f>
        <v>27.27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3" t="s">
        <v>127</v>
      </c>
      <c r="BK114" s="179">
        <f>ROUND(I114*H114,2)</f>
        <v>27.27</v>
      </c>
      <c r="BL114" s="23" t="s">
        <v>181</v>
      </c>
      <c r="BM114" s="23" t="s">
        <v>458</v>
      </c>
    </row>
    <row r="115" spans="2:65" s="1" customFormat="1" ht="27">
      <c r="B115" s="37"/>
      <c r="C115" s="59"/>
      <c r="D115" s="180" t="s">
        <v>183</v>
      </c>
      <c r="E115" s="59"/>
      <c r="F115" s="181" t="s">
        <v>459</v>
      </c>
      <c r="G115" s="59"/>
      <c r="H115" s="59"/>
      <c r="I115" s="59"/>
      <c r="J115" s="59"/>
      <c r="K115" s="59"/>
      <c r="L115" s="57"/>
      <c r="M115" s="182"/>
      <c r="N115" s="38"/>
      <c r="O115" s="38"/>
      <c r="P115" s="38"/>
      <c r="Q115" s="38"/>
      <c r="R115" s="38"/>
      <c r="S115" s="38"/>
      <c r="T115" s="74"/>
      <c r="AT115" s="23" t="s">
        <v>183</v>
      </c>
      <c r="AU115" s="23" t="s">
        <v>129</v>
      </c>
    </row>
    <row r="116" spans="2:65" s="1" customFormat="1" ht="40.5">
      <c r="B116" s="37"/>
      <c r="C116" s="59"/>
      <c r="D116" s="180" t="s">
        <v>185</v>
      </c>
      <c r="E116" s="59"/>
      <c r="F116" s="183" t="s">
        <v>460</v>
      </c>
      <c r="G116" s="59"/>
      <c r="H116" s="59"/>
      <c r="I116" s="59"/>
      <c r="J116" s="59"/>
      <c r="K116" s="59"/>
      <c r="L116" s="57"/>
      <c r="M116" s="182"/>
      <c r="N116" s="38"/>
      <c r="O116" s="38"/>
      <c r="P116" s="38"/>
      <c r="Q116" s="38"/>
      <c r="R116" s="38"/>
      <c r="S116" s="38"/>
      <c r="T116" s="74"/>
      <c r="AT116" s="23" t="s">
        <v>185</v>
      </c>
      <c r="AU116" s="23" t="s">
        <v>129</v>
      </c>
    </row>
    <row r="117" spans="2:65" s="13" customFormat="1">
      <c r="B117" s="217"/>
      <c r="C117" s="218"/>
      <c r="D117" s="180" t="s">
        <v>187</v>
      </c>
      <c r="E117" s="219" t="s">
        <v>72</v>
      </c>
      <c r="F117" s="220" t="s">
        <v>461</v>
      </c>
      <c r="G117" s="218"/>
      <c r="H117" s="221" t="s">
        <v>72</v>
      </c>
      <c r="I117" s="218"/>
      <c r="J117" s="218"/>
      <c r="K117" s="218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187</v>
      </c>
      <c r="AU117" s="226" t="s">
        <v>129</v>
      </c>
      <c r="AV117" s="13" t="s">
        <v>127</v>
      </c>
      <c r="AW117" s="13" t="s">
        <v>83</v>
      </c>
      <c r="AX117" s="13" t="s">
        <v>119</v>
      </c>
      <c r="AY117" s="226" t="s">
        <v>175</v>
      </c>
    </row>
    <row r="118" spans="2:65" s="11" customFormat="1">
      <c r="B118" s="184"/>
      <c r="C118" s="185"/>
      <c r="D118" s="196" t="s">
        <v>187</v>
      </c>
      <c r="E118" s="205" t="s">
        <v>72</v>
      </c>
      <c r="F118" s="206" t="s">
        <v>372</v>
      </c>
      <c r="G118" s="185"/>
      <c r="H118" s="207">
        <v>1</v>
      </c>
      <c r="I118" s="185"/>
      <c r="J118" s="185"/>
      <c r="K118" s="185"/>
      <c r="L118" s="189"/>
      <c r="M118" s="190"/>
      <c r="N118" s="191"/>
      <c r="O118" s="191"/>
      <c r="P118" s="191"/>
      <c r="Q118" s="191"/>
      <c r="R118" s="191"/>
      <c r="S118" s="191"/>
      <c r="T118" s="192"/>
      <c r="AT118" s="193" t="s">
        <v>187</v>
      </c>
      <c r="AU118" s="193" t="s">
        <v>129</v>
      </c>
      <c r="AV118" s="11" t="s">
        <v>129</v>
      </c>
      <c r="AW118" s="11" t="s">
        <v>83</v>
      </c>
      <c r="AX118" s="11" t="s">
        <v>127</v>
      </c>
      <c r="AY118" s="193" t="s">
        <v>175</v>
      </c>
    </row>
    <row r="119" spans="2:65" s="1" customFormat="1" ht="22.5" customHeight="1">
      <c r="B119" s="37"/>
      <c r="C119" s="208" t="s">
        <v>204</v>
      </c>
      <c r="D119" s="208" t="s">
        <v>200</v>
      </c>
      <c r="E119" s="209" t="s">
        <v>462</v>
      </c>
      <c r="F119" s="210" t="s">
        <v>463</v>
      </c>
      <c r="G119" s="211" t="s">
        <v>146</v>
      </c>
      <c r="H119" s="212">
        <v>1.1000000000000001</v>
      </c>
      <c r="I119" s="213">
        <v>14</v>
      </c>
      <c r="J119" s="213">
        <f>ROUND(I119*H119,2)</f>
        <v>15.4</v>
      </c>
      <c r="K119" s="210" t="s">
        <v>72</v>
      </c>
      <c r="L119" s="214"/>
      <c r="M119" s="215" t="s">
        <v>72</v>
      </c>
      <c r="N119" s="216" t="s">
        <v>90</v>
      </c>
      <c r="O119" s="177">
        <v>0</v>
      </c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R119" s="23" t="s">
        <v>204</v>
      </c>
      <c r="AT119" s="23" t="s">
        <v>200</v>
      </c>
      <c r="AU119" s="23" t="s">
        <v>129</v>
      </c>
      <c r="AY119" s="23" t="s">
        <v>175</v>
      </c>
      <c r="BE119" s="179">
        <f>IF(N119="základní",J119,0)</f>
        <v>15.4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3" t="s">
        <v>127</v>
      </c>
      <c r="BK119" s="179">
        <f>ROUND(I119*H119,2)</f>
        <v>15.4</v>
      </c>
      <c r="BL119" s="23" t="s">
        <v>181</v>
      </c>
      <c r="BM119" s="23" t="s">
        <v>464</v>
      </c>
    </row>
    <row r="120" spans="2:65" s="13" customFormat="1">
      <c r="B120" s="217"/>
      <c r="C120" s="218"/>
      <c r="D120" s="180" t="s">
        <v>187</v>
      </c>
      <c r="E120" s="219" t="s">
        <v>72</v>
      </c>
      <c r="F120" s="220" t="s">
        <v>465</v>
      </c>
      <c r="G120" s="218"/>
      <c r="H120" s="221" t="s">
        <v>72</v>
      </c>
      <c r="I120" s="218"/>
      <c r="J120" s="218"/>
      <c r="K120" s="218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187</v>
      </c>
      <c r="AU120" s="226" t="s">
        <v>129</v>
      </c>
      <c r="AV120" s="13" t="s">
        <v>127</v>
      </c>
      <c r="AW120" s="13" t="s">
        <v>83</v>
      </c>
      <c r="AX120" s="13" t="s">
        <v>119</v>
      </c>
      <c r="AY120" s="226" t="s">
        <v>175</v>
      </c>
    </row>
    <row r="121" spans="2:65" s="11" customFormat="1">
      <c r="B121" s="184"/>
      <c r="C121" s="185"/>
      <c r="D121" s="196" t="s">
        <v>187</v>
      </c>
      <c r="E121" s="205" t="s">
        <v>72</v>
      </c>
      <c r="F121" s="206" t="s">
        <v>466</v>
      </c>
      <c r="G121" s="185"/>
      <c r="H121" s="207">
        <v>1.1000000000000001</v>
      </c>
      <c r="I121" s="185"/>
      <c r="J121" s="185"/>
      <c r="K121" s="185"/>
      <c r="L121" s="189"/>
      <c r="M121" s="190"/>
      <c r="N121" s="191"/>
      <c r="O121" s="191"/>
      <c r="P121" s="191"/>
      <c r="Q121" s="191"/>
      <c r="R121" s="191"/>
      <c r="S121" s="191"/>
      <c r="T121" s="192"/>
      <c r="AT121" s="193" t="s">
        <v>187</v>
      </c>
      <c r="AU121" s="193" t="s">
        <v>129</v>
      </c>
      <c r="AV121" s="11" t="s">
        <v>129</v>
      </c>
      <c r="AW121" s="11" t="s">
        <v>83</v>
      </c>
      <c r="AX121" s="11" t="s">
        <v>127</v>
      </c>
      <c r="AY121" s="193" t="s">
        <v>175</v>
      </c>
    </row>
    <row r="122" spans="2:65" s="1" customFormat="1" ht="22.5" customHeight="1">
      <c r="B122" s="37"/>
      <c r="C122" s="169" t="s">
        <v>229</v>
      </c>
      <c r="D122" s="169" t="s">
        <v>177</v>
      </c>
      <c r="E122" s="170" t="s">
        <v>405</v>
      </c>
      <c r="F122" s="171" t="s">
        <v>406</v>
      </c>
      <c r="G122" s="172" t="s">
        <v>146</v>
      </c>
      <c r="H122" s="173">
        <v>1</v>
      </c>
      <c r="I122" s="174">
        <v>60.07</v>
      </c>
      <c r="J122" s="174">
        <f>ROUND(I122*H122,2)</f>
        <v>60.07</v>
      </c>
      <c r="K122" s="171" t="s">
        <v>180</v>
      </c>
      <c r="L122" s="57"/>
      <c r="M122" s="175" t="s">
        <v>72</v>
      </c>
      <c r="N122" s="176" t="s">
        <v>90</v>
      </c>
      <c r="O122" s="177">
        <v>0.23799999999999999</v>
      </c>
      <c r="P122" s="177">
        <f>O122*H122</f>
        <v>0.23799999999999999</v>
      </c>
      <c r="Q122" s="177">
        <v>2.9999999999999999E-7</v>
      </c>
      <c r="R122" s="177">
        <f>Q122*H122</f>
        <v>2.9999999999999999E-7</v>
      </c>
      <c r="S122" s="177">
        <v>0</v>
      </c>
      <c r="T122" s="178">
        <f>S122*H122</f>
        <v>0</v>
      </c>
      <c r="AR122" s="23" t="s">
        <v>181</v>
      </c>
      <c r="AT122" s="23" t="s">
        <v>177</v>
      </c>
      <c r="AU122" s="23" t="s">
        <v>129</v>
      </c>
      <c r="AY122" s="23" t="s">
        <v>175</v>
      </c>
      <c r="BE122" s="179">
        <f>IF(N122="základní",J122,0)</f>
        <v>60.07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3" t="s">
        <v>127</v>
      </c>
      <c r="BK122" s="179">
        <f>ROUND(I122*H122,2)</f>
        <v>60.07</v>
      </c>
      <c r="BL122" s="23" t="s">
        <v>181</v>
      </c>
      <c r="BM122" s="23" t="s">
        <v>467</v>
      </c>
    </row>
    <row r="123" spans="2:65" s="1" customFormat="1">
      <c r="B123" s="37"/>
      <c r="C123" s="59"/>
      <c r="D123" s="180" t="s">
        <v>183</v>
      </c>
      <c r="E123" s="59"/>
      <c r="F123" s="181" t="s">
        <v>408</v>
      </c>
      <c r="G123" s="59"/>
      <c r="H123" s="59"/>
      <c r="I123" s="59"/>
      <c r="J123" s="59"/>
      <c r="K123" s="59"/>
      <c r="L123" s="57"/>
      <c r="M123" s="182"/>
      <c r="N123" s="38"/>
      <c r="O123" s="38"/>
      <c r="P123" s="38"/>
      <c r="Q123" s="38"/>
      <c r="R123" s="38"/>
      <c r="S123" s="38"/>
      <c r="T123" s="74"/>
      <c r="AT123" s="23" t="s">
        <v>183</v>
      </c>
      <c r="AU123" s="23" t="s">
        <v>129</v>
      </c>
    </row>
    <row r="124" spans="2:65" s="1" customFormat="1" ht="81">
      <c r="B124" s="37"/>
      <c r="C124" s="59"/>
      <c r="D124" s="180" t="s">
        <v>185</v>
      </c>
      <c r="E124" s="59"/>
      <c r="F124" s="183" t="s">
        <v>409</v>
      </c>
      <c r="G124" s="59"/>
      <c r="H124" s="59"/>
      <c r="I124" s="59"/>
      <c r="J124" s="59"/>
      <c r="K124" s="59"/>
      <c r="L124" s="57"/>
      <c r="M124" s="182"/>
      <c r="N124" s="38"/>
      <c r="O124" s="38"/>
      <c r="P124" s="38"/>
      <c r="Q124" s="38"/>
      <c r="R124" s="38"/>
      <c r="S124" s="38"/>
      <c r="T124" s="74"/>
      <c r="AT124" s="23" t="s">
        <v>185</v>
      </c>
      <c r="AU124" s="23" t="s">
        <v>129</v>
      </c>
    </row>
    <row r="125" spans="2:65" s="13" customFormat="1">
      <c r="B125" s="217"/>
      <c r="C125" s="218"/>
      <c r="D125" s="180" t="s">
        <v>187</v>
      </c>
      <c r="E125" s="219" t="s">
        <v>72</v>
      </c>
      <c r="F125" s="220" t="s">
        <v>410</v>
      </c>
      <c r="G125" s="218"/>
      <c r="H125" s="221" t="s">
        <v>72</v>
      </c>
      <c r="I125" s="218"/>
      <c r="J125" s="218"/>
      <c r="K125" s="218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187</v>
      </c>
      <c r="AU125" s="226" t="s">
        <v>129</v>
      </c>
      <c r="AV125" s="13" t="s">
        <v>127</v>
      </c>
      <c r="AW125" s="13" t="s">
        <v>83</v>
      </c>
      <c r="AX125" s="13" t="s">
        <v>119</v>
      </c>
      <c r="AY125" s="226" t="s">
        <v>175</v>
      </c>
    </row>
    <row r="126" spans="2:65" s="11" customFormat="1">
      <c r="B126" s="184"/>
      <c r="C126" s="185"/>
      <c r="D126" s="196" t="s">
        <v>187</v>
      </c>
      <c r="E126" s="205" t="s">
        <v>72</v>
      </c>
      <c r="F126" s="206" t="s">
        <v>372</v>
      </c>
      <c r="G126" s="185"/>
      <c r="H126" s="207">
        <v>1</v>
      </c>
      <c r="I126" s="185"/>
      <c r="J126" s="185"/>
      <c r="K126" s="185"/>
      <c r="L126" s="189"/>
      <c r="M126" s="190"/>
      <c r="N126" s="191"/>
      <c r="O126" s="191"/>
      <c r="P126" s="191"/>
      <c r="Q126" s="191"/>
      <c r="R126" s="191"/>
      <c r="S126" s="191"/>
      <c r="T126" s="192"/>
      <c r="AT126" s="193" t="s">
        <v>187</v>
      </c>
      <c r="AU126" s="193" t="s">
        <v>129</v>
      </c>
      <c r="AV126" s="11" t="s">
        <v>129</v>
      </c>
      <c r="AW126" s="11" t="s">
        <v>83</v>
      </c>
      <c r="AX126" s="11" t="s">
        <v>127</v>
      </c>
      <c r="AY126" s="193" t="s">
        <v>175</v>
      </c>
    </row>
    <row r="127" spans="2:65" s="1" customFormat="1" ht="22.5" customHeight="1">
      <c r="B127" s="37"/>
      <c r="C127" s="169" t="s">
        <v>235</v>
      </c>
      <c r="D127" s="169" t="s">
        <v>177</v>
      </c>
      <c r="E127" s="170" t="s">
        <v>300</v>
      </c>
      <c r="F127" s="171" t="s">
        <v>301</v>
      </c>
      <c r="G127" s="172" t="s">
        <v>146</v>
      </c>
      <c r="H127" s="173">
        <v>1</v>
      </c>
      <c r="I127" s="174">
        <v>29.96</v>
      </c>
      <c r="J127" s="174">
        <f>ROUND(I127*H127,2)</f>
        <v>29.96</v>
      </c>
      <c r="K127" s="171" t="s">
        <v>180</v>
      </c>
      <c r="L127" s="57"/>
      <c r="M127" s="175" t="s">
        <v>72</v>
      </c>
      <c r="N127" s="176" t="s">
        <v>90</v>
      </c>
      <c r="O127" s="177">
        <v>0.113</v>
      </c>
      <c r="P127" s="177">
        <f>O127*H127</f>
        <v>0.113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23" t="s">
        <v>181</v>
      </c>
      <c r="AT127" s="23" t="s">
        <v>177</v>
      </c>
      <c r="AU127" s="23" t="s">
        <v>129</v>
      </c>
      <c r="AY127" s="23" t="s">
        <v>175</v>
      </c>
      <c r="BE127" s="179">
        <f>IF(N127="základní",J127,0)</f>
        <v>29.96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3" t="s">
        <v>127</v>
      </c>
      <c r="BK127" s="179">
        <f>ROUND(I127*H127,2)</f>
        <v>29.96</v>
      </c>
      <c r="BL127" s="23" t="s">
        <v>181</v>
      </c>
      <c r="BM127" s="23" t="s">
        <v>468</v>
      </c>
    </row>
    <row r="128" spans="2:65" s="1" customFormat="1">
      <c r="B128" s="37"/>
      <c r="C128" s="59"/>
      <c r="D128" s="180" t="s">
        <v>183</v>
      </c>
      <c r="E128" s="59"/>
      <c r="F128" s="181" t="s">
        <v>303</v>
      </c>
      <c r="G128" s="59"/>
      <c r="H128" s="59"/>
      <c r="I128" s="59"/>
      <c r="J128" s="59"/>
      <c r="K128" s="59"/>
      <c r="L128" s="57"/>
      <c r="M128" s="182"/>
      <c r="N128" s="38"/>
      <c r="O128" s="38"/>
      <c r="P128" s="38"/>
      <c r="Q128" s="38"/>
      <c r="R128" s="38"/>
      <c r="S128" s="38"/>
      <c r="T128" s="74"/>
      <c r="AT128" s="23" t="s">
        <v>183</v>
      </c>
      <c r="AU128" s="23" t="s">
        <v>129</v>
      </c>
    </row>
    <row r="129" spans="2:65" s="1" customFormat="1" ht="67.5">
      <c r="B129" s="37"/>
      <c r="C129" s="59"/>
      <c r="D129" s="180" t="s">
        <v>185</v>
      </c>
      <c r="E129" s="59"/>
      <c r="F129" s="183" t="s">
        <v>304</v>
      </c>
      <c r="G129" s="59"/>
      <c r="H129" s="59"/>
      <c r="I129" s="59"/>
      <c r="J129" s="59"/>
      <c r="K129" s="59"/>
      <c r="L129" s="57"/>
      <c r="M129" s="182"/>
      <c r="N129" s="38"/>
      <c r="O129" s="38"/>
      <c r="P129" s="38"/>
      <c r="Q129" s="38"/>
      <c r="R129" s="38"/>
      <c r="S129" s="38"/>
      <c r="T129" s="74"/>
      <c r="AT129" s="23" t="s">
        <v>185</v>
      </c>
      <c r="AU129" s="23" t="s">
        <v>129</v>
      </c>
    </row>
    <row r="130" spans="2:65" s="13" customFormat="1">
      <c r="B130" s="217"/>
      <c r="C130" s="218"/>
      <c r="D130" s="180" t="s">
        <v>187</v>
      </c>
      <c r="E130" s="219" t="s">
        <v>72</v>
      </c>
      <c r="F130" s="220" t="s">
        <v>412</v>
      </c>
      <c r="G130" s="218"/>
      <c r="H130" s="221" t="s">
        <v>72</v>
      </c>
      <c r="I130" s="218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187</v>
      </c>
      <c r="AU130" s="226" t="s">
        <v>129</v>
      </c>
      <c r="AV130" s="13" t="s">
        <v>127</v>
      </c>
      <c r="AW130" s="13" t="s">
        <v>83</v>
      </c>
      <c r="AX130" s="13" t="s">
        <v>119</v>
      </c>
      <c r="AY130" s="226" t="s">
        <v>175</v>
      </c>
    </row>
    <row r="131" spans="2:65" s="11" customFormat="1">
      <c r="B131" s="184"/>
      <c r="C131" s="185"/>
      <c r="D131" s="180" t="s">
        <v>187</v>
      </c>
      <c r="E131" s="186" t="s">
        <v>72</v>
      </c>
      <c r="F131" s="187" t="s">
        <v>372</v>
      </c>
      <c r="G131" s="185"/>
      <c r="H131" s="188">
        <v>1</v>
      </c>
      <c r="I131" s="185"/>
      <c r="J131" s="185"/>
      <c r="K131" s="185"/>
      <c r="L131" s="189"/>
      <c r="M131" s="190"/>
      <c r="N131" s="191"/>
      <c r="O131" s="191"/>
      <c r="P131" s="191"/>
      <c r="Q131" s="191"/>
      <c r="R131" s="191"/>
      <c r="S131" s="191"/>
      <c r="T131" s="192"/>
      <c r="AT131" s="193" t="s">
        <v>187</v>
      </c>
      <c r="AU131" s="193" t="s">
        <v>129</v>
      </c>
      <c r="AV131" s="11" t="s">
        <v>129</v>
      </c>
      <c r="AW131" s="11" t="s">
        <v>83</v>
      </c>
      <c r="AX131" s="11" t="s">
        <v>119</v>
      </c>
      <c r="AY131" s="193" t="s">
        <v>175</v>
      </c>
    </row>
    <row r="132" spans="2:65" s="12" customFormat="1">
      <c r="B132" s="194"/>
      <c r="C132" s="195"/>
      <c r="D132" s="196" t="s">
        <v>187</v>
      </c>
      <c r="E132" s="197" t="s">
        <v>72</v>
      </c>
      <c r="F132" s="198" t="s">
        <v>188</v>
      </c>
      <c r="G132" s="195"/>
      <c r="H132" s="199">
        <v>1</v>
      </c>
      <c r="I132" s="195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187</v>
      </c>
      <c r="AU132" s="204" t="s">
        <v>129</v>
      </c>
      <c r="AV132" s="12" t="s">
        <v>181</v>
      </c>
      <c r="AW132" s="12" t="s">
        <v>83</v>
      </c>
      <c r="AX132" s="12" t="s">
        <v>127</v>
      </c>
      <c r="AY132" s="204" t="s">
        <v>175</v>
      </c>
    </row>
    <row r="133" spans="2:65" s="1" customFormat="1" ht="22.5" customHeight="1">
      <c r="B133" s="37"/>
      <c r="C133" s="208" t="s">
        <v>241</v>
      </c>
      <c r="D133" s="208" t="s">
        <v>200</v>
      </c>
      <c r="E133" s="209" t="s">
        <v>307</v>
      </c>
      <c r="F133" s="210" t="s">
        <v>308</v>
      </c>
      <c r="G133" s="211" t="s">
        <v>264</v>
      </c>
      <c r="H133" s="212">
        <v>0.10299999999999999</v>
      </c>
      <c r="I133" s="213">
        <v>747</v>
      </c>
      <c r="J133" s="213">
        <f>ROUND(I133*H133,2)</f>
        <v>76.94</v>
      </c>
      <c r="K133" s="210" t="s">
        <v>180</v>
      </c>
      <c r="L133" s="214"/>
      <c r="M133" s="215" t="s">
        <v>72</v>
      </c>
      <c r="N133" s="216" t="s">
        <v>90</v>
      </c>
      <c r="O133" s="177">
        <v>0</v>
      </c>
      <c r="P133" s="177">
        <f>O133*H133</f>
        <v>0</v>
      </c>
      <c r="Q133" s="177">
        <v>0.2</v>
      </c>
      <c r="R133" s="177">
        <f>Q133*H133</f>
        <v>2.06E-2</v>
      </c>
      <c r="S133" s="177">
        <v>0</v>
      </c>
      <c r="T133" s="178">
        <f>S133*H133</f>
        <v>0</v>
      </c>
      <c r="AR133" s="23" t="s">
        <v>204</v>
      </c>
      <c r="AT133" s="23" t="s">
        <v>200</v>
      </c>
      <c r="AU133" s="23" t="s">
        <v>129</v>
      </c>
      <c r="AY133" s="23" t="s">
        <v>175</v>
      </c>
      <c r="BE133" s="179">
        <f>IF(N133="základní",J133,0)</f>
        <v>76.94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3" t="s">
        <v>127</v>
      </c>
      <c r="BK133" s="179">
        <f>ROUND(I133*H133,2)</f>
        <v>76.94</v>
      </c>
      <c r="BL133" s="23" t="s">
        <v>181</v>
      </c>
      <c r="BM133" s="23" t="s">
        <v>469</v>
      </c>
    </row>
    <row r="134" spans="2:65" s="1" customFormat="1">
      <c r="B134" s="37"/>
      <c r="C134" s="59"/>
      <c r="D134" s="180" t="s">
        <v>183</v>
      </c>
      <c r="E134" s="59"/>
      <c r="F134" s="181" t="s">
        <v>308</v>
      </c>
      <c r="G134" s="59"/>
      <c r="H134" s="59"/>
      <c r="I134" s="59"/>
      <c r="J134" s="59"/>
      <c r="K134" s="59"/>
      <c r="L134" s="57"/>
      <c r="M134" s="182"/>
      <c r="N134" s="38"/>
      <c r="O134" s="38"/>
      <c r="P134" s="38"/>
      <c r="Q134" s="38"/>
      <c r="R134" s="38"/>
      <c r="S134" s="38"/>
      <c r="T134" s="74"/>
      <c r="AT134" s="23" t="s">
        <v>183</v>
      </c>
      <c r="AU134" s="23" t="s">
        <v>129</v>
      </c>
    </row>
    <row r="135" spans="2:65" s="13" customFormat="1">
      <c r="B135" s="217"/>
      <c r="C135" s="218"/>
      <c r="D135" s="180" t="s">
        <v>187</v>
      </c>
      <c r="E135" s="219" t="s">
        <v>72</v>
      </c>
      <c r="F135" s="220" t="s">
        <v>310</v>
      </c>
      <c r="G135" s="218"/>
      <c r="H135" s="221" t="s">
        <v>72</v>
      </c>
      <c r="I135" s="218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187</v>
      </c>
      <c r="AU135" s="226" t="s">
        <v>129</v>
      </c>
      <c r="AV135" s="13" t="s">
        <v>127</v>
      </c>
      <c r="AW135" s="13" t="s">
        <v>83</v>
      </c>
      <c r="AX135" s="13" t="s">
        <v>119</v>
      </c>
      <c r="AY135" s="226" t="s">
        <v>175</v>
      </c>
    </row>
    <row r="136" spans="2:65" s="11" customFormat="1">
      <c r="B136" s="184"/>
      <c r="C136" s="185"/>
      <c r="D136" s="180" t="s">
        <v>187</v>
      </c>
      <c r="E136" s="186" t="s">
        <v>72</v>
      </c>
      <c r="F136" s="187" t="s">
        <v>414</v>
      </c>
      <c r="G136" s="185"/>
      <c r="H136" s="188">
        <v>0.10299999999999999</v>
      </c>
      <c r="I136" s="185"/>
      <c r="J136" s="185"/>
      <c r="K136" s="185"/>
      <c r="L136" s="189"/>
      <c r="M136" s="190"/>
      <c r="N136" s="191"/>
      <c r="O136" s="191"/>
      <c r="P136" s="191"/>
      <c r="Q136" s="191"/>
      <c r="R136" s="191"/>
      <c r="S136" s="191"/>
      <c r="T136" s="192"/>
      <c r="AT136" s="193" t="s">
        <v>187</v>
      </c>
      <c r="AU136" s="193" t="s">
        <v>129</v>
      </c>
      <c r="AV136" s="11" t="s">
        <v>129</v>
      </c>
      <c r="AW136" s="11" t="s">
        <v>83</v>
      </c>
      <c r="AX136" s="11" t="s">
        <v>119</v>
      </c>
      <c r="AY136" s="193" t="s">
        <v>175</v>
      </c>
    </row>
    <row r="137" spans="2:65" s="12" customFormat="1">
      <c r="B137" s="194"/>
      <c r="C137" s="195"/>
      <c r="D137" s="196" t="s">
        <v>187</v>
      </c>
      <c r="E137" s="197" t="s">
        <v>72</v>
      </c>
      <c r="F137" s="198" t="s">
        <v>188</v>
      </c>
      <c r="G137" s="195"/>
      <c r="H137" s="199">
        <v>0.10299999999999999</v>
      </c>
      <c r="I137" s="195"/>
      <c r="J137" s="195"/>
      <c r="K137" s="195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187</v>
      </c>
      <c r="AU137" s="204" t="s">
        <v>129</v>
      </c>
      <c r="AV137" s="12" t="s">
        <v>181</v>
      </c>
      <c r="AW137" s="12" t="s">
        <v>83</v>
      </c>
      <c r="AX137" s="12" t="s">
        <v>127</v>
      </c>
      <c r="AY137" s="204" t="s">
        <v>175</v>
      </c>
    </row>
    <row r="138" spans="2:65" s="1" customFormat="1" ht="22.5" customHeight="1">
      <c r="B138" s="37"/>
      <c r="C138" s="169" t="s">
        <v>249</v>
      </c>
      <c r="D138" s="169" t="s">
        <v>177</v>
      </c>
      <c r="E138" s="170" t="s">
        <v>415</v>
      </c>
      <c r="F138" s="171" t="s">
        <v>416</v>
      </c>
      <c r="G138" s="172" t="s">
        <v>276</v>
      </c>
      <c r="H138" s="173">
        <v>10</v>
      </c>
      <c r="I138" s="174">
        <v>20.04</v>
      </c>
      <c r="J138" s="174">
        <f>ROUND(I138*H138,2)</f>
        <v>200.4</v>
      </c>
      <c r="K138" s="171" t="s">
        <v>180</v>
      </c>
      <c r="L138" s="57"/>
      <c r="M138" s="175" t="s">
        <v>72</v>
      </c>
      <c r="N138" s="176" t="s">
        <v>90</v>
      </c>
      <c r="O138" s="177">
        <v>6.6000000000000003E-2</v>
      </c>
      <c r="P138" s="177">
        <f>O138*H138</f>
        <v>0.66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AR138" s="23" t="s">
        <v>181</v>
      </c>
      <c r="AT138" s="23" t="s">
        <v>177</v>
      </c>
      <c r="AU138" s="23" t="s">
        <v>129</v>
      </c>
      <c r="AY138" s="23" t="s">
        <v>175</v>
      </c>
      <c r="BE138" s="179">
        <f>IF(N138="základní",J138,0)</f>
        <v>200.4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3" t="s">
        <v>127</v>
      </c>
      <c r="BK138" s="179">
        <f>ROUND(I138*H138,2)</f>
        <v>200.4</v>
      </c>
      <c r="BL138" s="23" t="s">
        <v>181</v>
      </c>
      <c r="BM138" s="23" t="s">
        <v>470</v>
      </c>
    </row>
    <row r="139" spans="2:65" s="1" customFormat="1">
      <c r="B139" s="37"/>
      <c r="C139" s="59"/>
      <c r="D139" s="180" t="s">
        <v>183</v>
      </c>
      <c r="E139" s="59"/>
      <c r="F139" s="181" t="s">
        <v>418</v>
      </c>
      <c r="G139" s="59"/>
      <c r="H139" s="59"/>
      <c r="I139" s="59"/>
      <c r="J139" s="59"/>
      <c r="K139" s="59"/>
      <c r="L139" s="57"/>
      <c r="M139" s="182"/>
      <c r="N139" s="38"/>
      <c r="O139" s="38"/>
      <c r="P139" s="38"/>
      <c r="Q139" s="38"/>
      <c r="R139" s="38"/>
      <c r="S139" s="38"/>
      <c r="T139" s="74"/>
      <c r="AT139" s="23" t="s">
        <v>183</v>
      </c>
      <c r="AU139" s="23" t="s">
        <v>129</v>
      </c>
    </row>
    <row r="140" spans="2:65" s="1" customFormat="1" ht="81">
      <c r="B140" s="37"/>
      <c r="C140" s="59"/>
      <c r="D140" s="180" t="s">
        <v>185</v>
      </c>
      <c r="E140" s="59"/>
      <c r="F140" s="183" t="s">
        <v>419</v>
      </c>
      <c r="G140" s="59"/>
      <c r="H140" s="59"/>
      <c r="I140" s="59"/>
      <c r="J140" s="59"/>
      <c r="K140" s="59"/>
      <c r="L140" s="57"/>
      <c r="M140" s="182"/>
      <c r="N140" s="38"/>
      <c r="O140" s="38"/>
      <c r="P140" s="38"/>
      <c r="Q140" s="38"/>
      <c r="R140" s="38"/>
      <c r="S140" s="38"/>
      <c r="T140" s="74"/>
      <c r="AT140" s="23" t="s">
        <v>185</v>
      </c>
      <c r="AU140" s="23" t="s">
        <v>129</v>
      </c>
    </row>
    <row r="141" spans="2:65" s="13" customFormat="1">
      <c r="B141" s="217"/>
      <c r="C141" s="218"/>
      <c r="D141" s="180" t="s">
        <v>187</v>
      </c>
      <c r="E141" s="219" t="s">
        <v>72</v>
      </c>
      <c r="F141" s="220" t="s">
        <v>420</v>
      </c>
      <c r="G141" s="218"/>
      <c r="H141" s="221" t="s">
        <v>72</v>
      </c>
      <c r="I141" s="218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187</v>
      </c>
      <c r="AU141" s="226" t="s">
        <v>129</v>
      </c>
      <c r="AV141" s="13" t="s">
        <v>127</v>
      </c>
      <c r="AW141" s="13" t="s">
        <v>83</v>
      </c>
      <c r="AX141" s="13" t="s">
        <v>119</v>
      </c>
      <c r="AY141" s="226" t="s">
        <v>175</v>
      </c>
    </row>
    <row r="142" spans="2:65" s="11" customFormat="1">
      <c r="B142" s="184"/>
      <c r="C142" s="185"/>
      <c r="D142" s="196" t="s">
        <v>187</v>
      </c>
      <c r="E142" s="205" t="s">
        <v>72</v>
      </c>
      <c r="F142" s="206" t="s">
        <v>375</v>
      </c>
      <c r="G142" s="185"/>
      <c r="H142" s="207">
        <v>10</v>
      </c>
      <c r="I142" s="185"/>
      <c r="J142" s="185"/>
      <c r="K142" s="185"/>
      <c r="L142" s="189"/>
      <c r="M142" s="190"/>
      <c r="N142" s="191"/>
      <c r="O142" s="191"/>
      <c r="P142" s="191"/>
      <c r="Q142" s="191"/>
      <c r="R142" s="191"/>
      <c r="S142" s="191"/>
      <c r="T142" s="192"/>
      <c r="AT142" s="193" t="s">
        <v>187</v>
      </c>
      <c r="AU142" s="193" t="s">
        <v>129</v>
      </c>
      <c r="AV142" s="11" t="s">
        <v>129</v>
      </c>
      <c r="AW142" s="11" t="s">
        <v>83</v>
      </c>
      <c r="AX142" s="11" t="s">
        <v>127</v>
      </c>
      <c r="AY142" s="193" t="s">
        <v>175</v>
      </c>
    </row>
    <row r="143" spans="2:65" s="1" customFormat="1" ht="22.5" customHeight="1">
      <c r="B143" s="37"/>
      <c r="C143" s="169" t="s">
        <v>346</v>
      </c>
      <c r="D143" s="169" t="s">
        <v>177</v>
      </c>
      <c r="E143" s="170" t="s">
        <v>339</v>
      </c>
      <c r="F143" s="171" t="s">
        <v>340</v>
      </c>
      <c r="G143" s="172" t="s">
        <v>264</v>
      </c>
      <c r="H143" s="173">
        <v>0.06</v>
      </c>
      <c r="I143" s="174">
        <v>287.5</v>
      </c>
      <c r="J143" s="174">
        <f>ROUND(I143*H143,2)</f>
        <v>17.25</v>
      </c>
      <c r="K143" s="171" t="s">
        <v>180</v>
      </c>
      <c r="L143" s="57"/>
      <c r="M143" s="175" t="s">
        <v>72</v>
      </c>
      <c r="N143" s="176" t="s">
        <v>90</v>
      </c>
      <c r="O143" s="177">
        <v>0.45200000000000001</v>
      </c>
      <c r="P143" s="177">
        <f>O143*H143</f>
        <v>2.7119999999999998E-2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AR143" s="23" t="s">
        <v>181</v>
      </c>
      <c r="AT143" s="23" t="s">
        <v>177</v>
      </c>
      <c r="AU143" s="23" t="s">
        <v>129</v>
      </c>
      <c r="AY143" s="23" t="s">
        <v>175</v>
      </c>
      <c r="BE143" s="179">
        <f>IF(N143="základní",J143,0)</f>
        <v>17.25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3" t="s">
        <v>127</v>
      </c>
      <c r="BK143" s="179">
        <f>ROUND(I143*H143,2)</f>
        <v>17.25</v>
      </c>
      <c r="BL143" s="23" t="s">
        <v>181</v>
      </c>
      <c r="BM143" s="23" t="s">
        <v>471</v>
      </c>
    </row>
    <row r="144" spans="2:65" s="1" customFormat="1">
      <c r="B144" s="37"/>
      <c r="C144" s="59"/>
      <c r="D144" s="180" t="s">
        <v>183</v>
      </c>
      <c r="E144" s="59"/>
      <c r="F144" s="181" t="s">
        <v>342</v>
      </c>
      <c r="G144" s="59"/>
      <c r="H144" s="59"/>
      <c r="I144" s="59"/>
      <c r="J144" s="59"/>
      <c r="K144" s="59"/>
      <c r="L144" s="57"/>
      <c r="M144" s="182"/>
      <c r="N144" s="38"/>
      <c r="O144" s="38"/>
      <c r="P144" s="38"/>
      <c r="Q144" s="38"/>
      <c r="R144" s="38"/>
      <c r="S144" s="38"/>
      <c r="T144" s="74"/>
      <c r="AT144" s="23" t="s">
        <v>183</v>
      </c>
      <c r="AU144" s="23" t="s">
        <v>129</v>
      </c>
    </row>
    <row r="145" spans="2:65" s="1" customFormat="1" ht="54">
      <c r="B145" s="37"/>
      <c r="C145" s="59"/>
      <c r="D145" s="180" t="s">
        <v>185</v>
      </c>
      <c r="E145" s="59"/>
      <c r="F145" s="183" t="s">
        <v>343</v>
      </c>
      <c r="G145" s="59"/>
      <c r="H145" s="59"/>
      <c r="I145" s="59"/>
      <c r="J145" s="59"/>
      <c r="K145" s="59"/>
      <c r="L145" s="57"/>
      <c r="M145" s="182"/>
      <c r="N145" s="38"/>
      <c r="O145" s="38"/>
      <c r="P145" s="38"/>
      <c r="Q145" s="38"/>
      <c r="R145" s="38"/>
      <c r="S145" s="38"/>
      <c r="T145" s="74"/>
      <c r="AT145" s="23" t="s">
        <v>185</v>
      </c>
      <c r="AU145" s="23" t="s">
        <v>129</v>
      </c>
    </row>
    <row r="146" spans="2:65" s="13" customFormat="1">
      <c r="B146" s="217"/>
      <c r="C146" s="218"/>
      <c r="D146" s="180" t="s">
        <v>187</v>
      </c>
      <c r="E146" s="219" t="s">
        <v>72</v>
      </c>
      <c r="F146" s="220" t="s">
        <v>472</v>
      </c>
      <c r="G146" s="218"/>
      <c r="H146" s="221" t="s">
        <v>72</v>
      </c>
      <c r="I146" s="218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187</v>
      </c>
      <c r="AU146" s="226" t="s">
        <v>129</v>
      </c>
      <c r="AV146" s="13" t="s">
        <v>127</v>
      </c>
      <c r="AW146" s="13" t="s">
        <v>83</v>
      </c>
      <c r="AX146" s="13" t="s">
        <v>119</v>
      </c>
      <c r="AY146" s="226" t="s">
        <v>175</v>
      </c>
    </row>
    <row r="147" spans="2:65" s="11" customFormat="1">
      <c r="B147" s="184"/>
      <c r="C147" s="185"/>
      <c r="D147" s="180" t="s">
        <v>187</v>
      </c>
      <c r="E147" s="186" t="s">
        <v>72</v>
      </c>
      <c r="F147" s="187" t="s">
        <v>423</v>
      </c>
      <c r="G147" s="185"/>
      <c r="H147" s="188">
        <v>0.06</v>
      </c>
      <c r="I147" s="185"/>
      <c r="J147" s="185"/>
      <c r="K147" s="185"/>
      <c r="L147" s="189"/>
      <c r="M147" s="190"/>
      <c r="N147" s="191"/>
      <c r="O147" s="191"/>
      <c r="P147" s="191"/>
      <c r="Q147" s="191"/>
      <c r="R147" s="191"/>
      <c r="S147" s="191"/>
      <c r="T147" s="192"/>
      <c r="AT147" s="193" t="s">
        <v>187</v>
      </c>
      <c r="AU147" s="193" t="s">
        <v>129</v>
      </c>
      <c r="AV147" s="11" t="s">
        <v>129</v>
      </c>
      <c r="AW147" s="11" t="s">
        <v>83</v>
      </c>
      <c r="AX147" s="11" t="s">
        <v>119</v>
      </c>
      <c r="AY147" s="193" t="s">
        <v>175</v>
      </c>
    </row>
    <row r="148" spans="2:65" s="12" customFormat="1">
      <c r="B148" s="194"/>
      <c r="C148" s="195"/>
      <c r="D148" s="196" t="s">
        <v>187</v>
      </c>
      <c r="E148" s="197" t="s">
        <v>262</v>
      </c>
      <c r="F148" s="198" t="s">
        <v>188</v>
      </c>
      <c r="G148" s="195"/>
      <c r="H148" s="199">
        <v>0.06</v>
      </c>
      <c r="I148" s="195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187</v>
      </c>
      <c r="AU148" s="204" t="s">
        <v>129</v>
      </c>
      <c r="AV148" s="12" t="s">
        <v>181</v>
      </c>
      <c r="AW148" s="12" t="s">
        <v>83</v>
      </c>
      <c r="AX148" s="12" t="s">
        <v>127</v>
      </c>
      <c r="AY148" s="204" t="s">
        <v>175</v>
      </c>
    </row>
    <row r="149" spans="2:65" s="1" customFormat="1" ht="22.5" customHeight="1">
      <c r="B149" s="37"/>
      <c r="C149" s="169" t="s">
        <v>353</v>
      </c>
      <c r="D149" s="169" t="s">
        <v>177</v>
      </c>
      <c r="E149" s="170" t="s">
        <v>347</v>
      </c>
      <c r="F149" s="171" t="s">
        <v>348</v>
      </c>
      <c r="G149" s="172" t="s">
        <v>264</v>
      </c>
      <c r="H149" s="173">
        <v>0.24</v>
      </c>
      <c r="I149" s="174">
        <v>17.399999999999999</v>
      </c>
      <c r="J149" s="174">
        <f>ROUND(I149*H149,2)</f>
        <v>4.18</v>
      </c>
      <c r="K149" s="171" t="s">
        <v>180</v>
      </c>
      <c r="L149" s="57"/>
      <c r="M149" s="175" t="s">
        <v>72</v>
      </c>
      <c r="N149" s="176" t="s">
        <v>90</v>
      </c>
      <c r="O149" s="177">
        <v>2.8000000000000001E-2</v>
      </c>
      <c r="P149" s="177">
        <f>O149*H149</f>
        <v>6.7200000000000003E-3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AR149" s="23" t="s">
        <v>181</v>
      </c>
      <c r="AT149" s="23" t="s">
        <v>177</v>
      </c>
      <c r="AU149" s="23" t="s">
        <v>129</v>
      </c>
      <c r="AY149" s="23" t="s">
        <v>175</v>
      </c>
      <c r="BE149" s="179">
        <f>IF(N149="základní",J149,0)</f>
        <v>4.18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3" t="s">
        <v>127</v>
      </c>
      <c r="BK149" s="179">
        <f>ROUND(I149*H149,2)</f>
        <v>4.18</v>
      </c>
      <c r="BL149" s="23" t="s">
        <v>181</v>
      </c>
      <c r="BM149" s="23" t="s">
        <v>473</v>
      </c>
    </row>
    <row r="150" spans="2:65" s="1" customFormat="1">
      <c r="B150" s="37"/>
      <c r="C150" s="59"/>
      <c r="D150" s="180" t="s">
        <v>183</v>
      </c>
      <c r="E150" s="59"/>
      <c r="F150" s="181" t="s">
        <v>350</v>
      </c>
      <c r="G150" s="59"/>
      <c r="H150" s="59"/>
      <c r="I150" s="59"/>
      <c r="J150" s="59"/>
      <c r="K150" s="59"/>
      <c r="L150" s="57"/>
      <c r="M150" s="182"/>
      <c r="N150" s="38"/>
      <c r="O150" s="38"/>
      <c r="P150" s="38"/>
      <c r="Q150" s="38"/>
      <c r="R150" s="38"/>
      <c r="S150" s="38"/>
      <c r="T150" s="74"/>
      <c r="AT150" s="23" t="s">
        <v>183</v>
      </c>
      <c r="AU150" s="23" t="s">
        <v>129</v>
      </c>
    </row>
    <row r="151" spans="2:65" s="1" customFormat="1" ht="54">
      <c r="B151" s="37"/>
      <c r="C151" s="59"/>
      <c r="D151" s="180" t="s">
        <v>185</v>
      </c>
      <c r="E151" s="59"/>
      <c r="F151" s="183" t="s">
        <v>343</v>
      </c>
      <c r="G151" s="59"/>
      <c r="H151" s="59"/>
      <c r="I151" s="59"/>
      <c r="J151" s="59"/>
      <c r="K151" s="59"/>
      <c r="L151" s="57"/>
      <c r="M151" s="182"/>
      <c r="N151" s="38"/>
      <c r="O151" s="38"/>
      <c r="P151" s="38"/>
      <c r="Q151" s="38"/>
      <c r="R151" s="38"/>
      <c r="S151" s="38"/>
      <c r="T151" s="74"/>
      <c r="AT151" s="23" t="s">
        <v>185</v>
      </c>
      <c r="AU151" s="23" t="s">
        <v>129</v>
      </c>
    </row>
    <row r="152" spans="2:65" s="13" customFormat="1">
      <c r="B152" s="217"/>
      <c r="C152" s="218"/>
      <c r="D152" s="180" t="s">
        <v>187</v>
      </c>
      <c r="E152" s="219" t="s">
        <v>72</v>
      </c>
      <c r="F152" s="220" t="s">
        <v>351</v>
      </c>
      <c r="G152" s="218"/>
      <c r="H152" s="221" t="s">
        <v>72</v>
      </c>
      <c r="I152" s="218"/>
      <c r="J152" s="218"/>
      <c r="K152" s="218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187</v>
      </c>
      <c r="AU152" s="226" t="s">
        <v>129</v>
      </c>
      <c r="AV152" s="13" t="s">
        <v>127</v>
      </c>
      <c r="AW152" s="13" t="s">
        <v>83</v>
      </c>
      <c r="AX152" s="13" t="s">
        <v>119</v>
      </c>
      <c r="AY152" s="226" t="s">
        <v>175</v>
      </c>
    </row>
    <row r="153" spans="2:65" s="11" customFormat="1">
      <c r="B153" s="184"/>
      <c r="C153" s="185"/>
      <c r="D153" s="180" t="s">
        <v>187</v>
      </c>
      <c r="E153" s="186" t="s">
        <v>72</v>
      </c>
      <c r="F153" s="187" t="s">
        <v>425</v>
      </c>
      <c r="G153" s="185"/>
      <c r="H153" s="188">
        <v>0.24</v>
      </c>
      <c r="I153" s="185"/>
      <c r="J153" s="185"/>
      <c r="K153" s="185"/>
      <c r="L153" s="189"/>
      <c r="M153" s="190"/>
      <c r="N153" s="191"/>
      <c r="O153" s="191"/>
      <c r="P153" s="191"/>
      <c r="Q153" s="191"/>
      <c r="R153" s="191"/>
      <c r="S153" s="191"/>
      <c r="T153" s="192"/>
      <c r="AT153" s="193" t="s">
        <v>187</v>
      </c>
      <c r="AU153" s="193" t="s">
        <v>129</v>
      </c>
      <c r="AV153" s="11" t="s">
        <v>129</v>
      </c>
      <c r="AW153" s="11" t="s">
        <v>83</v>
      </c>
      <c r="AX153" s="11" t="s">
        <v>119</v>
      </c>
      <c r="AY153" s="193" t="s">
        <v>175</v>
      </c>
    </row>
    <row r="154" spans="2:65" s="12" customFormat="1">
      <c r="B154" s="194"/>
      <c r="C154" s="195"/>
      <c r="D154" s="196" t="s">
        <v>187</v>
      </c>
      <c r="E154" s="197" t="s">
        <v>72</v>
      </c>
      <c r="F154" s="198" t="s">
        <v>188</v>
      </c>
      <c r="G154" s="195"/>
      <c r="H154" s="199">
        <v>0.24</v>
      </c>
      <c r="I154" s="195"/>
      <c r="J154" s="195"/>
      <c r="K154" s="195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187</v>
      </c>
      <c r="AU154" s="204" t="s">
        <v>129</v>
      </c>
      <c r="AV154" s="12" t="s">
        <v>181</v>
      </c>
      <c r="AW154" s="12" t="s">
        <v>83</v>
      </c>
      <c r="AX154" s="12" t="s">
        <v>127</v>
      </c>
      <c r="AY154" s="204" t="s">
        <v>175</v>
      </c>
    </row>
    <row r="155" spans="2:65" s="1" customFormat="1" ht="22.5" customHeight="1">
      <c r="B155" s="37"/>
      <c r="C155" s="208" t="s">
        <v>63</v>
      </c>
      <c r="D155" s="208" t="s">
        <v>200</v>
      </c>
      <c r="E155" s="209" t="s">
        <v>354</v>
      </c>
      <c r="F155" s="210" t="s">
        <v>355</v>
      </c>
      <c r="G155" s="211" t="s">
        <v>264</v>
      </c>
      <c r="H155" s="212">
        <v>0.06</v>
      </c>
      <c r="I155" s="213">
        <v>40.700000000000003</v>
      </c>
      <c r="J155" s="213">
        <f>ROUND(I155*H155,2)</f>
        <v>2.44</v>
      </c>
      <c r="K155" s="210" t="s">
        <v>180</v>
      </c>
      <c r="L155" s="214"/>
      <c r="M155" s="215" t="s">
        <v>72</v>
      </c>
      <c r="N155" s="216" t="s">
        <v>90</v>
      </c>
      <c r="O155" s="177">
        <v>0</v>
      </c>
      <c r="P155" s="177">
        <f>O155*H155</f>
        <v>0</v>
      </c>
      <c r="Q155" s="177">
        <v>1</v>
      </c>
      <c r="R155" s="177">
        <f>Q155*H155</f>
        <v>0.06</v>
      </c>
      <c r="S155" s="177">
        <v>0</v>
      </c>
      <c r="T155" s="178">
        <f>S155*H155</f>
        <v>0</v>
      </c>
      <c r="AR155" s="23" t="s">
        <v>204</v>
      </c>
      <c r="AT155" s="23" t="s">
        <v>200</v>
      </c>
      <c r="AU155" s="23" t="s">
        <v>129</v>
      </c>
      <c r="AY155" s="23" t="s">
        <v>175</v>
      </c>
      <c r="BE155" s="179">
        <f>IF(N155="základní",J155,0)</f>
        <v>2.44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3" t="s">
        <v>127</v>
      </c>
      <c r="BK155" s="179">
        <f>ROUND(I155*H155,2)</f>
        <v>2.44</v>
      </c>
      <c r="BL155" s="23" t="s">
        <v>181</v>
      </c>
      <c r="BM155" s="23" t="s">
        <v>474</v>
      </c>
    </row>
    <row r="156" spans="2:65" s="1" customFormat="1">
      <c r="B156" s="37"/>
      <c r="C156" s="59"/>
      <c r="D156" s="180" t="s">
        <v>183</v>
      </c>
      <c r="E156" s="59"/>
      <c r="F156" s="181" t="s">
        <v>355</v>
      </c>
      <c r="G156" s="59"/>
      <c r="H156" s="59"/>
      <c r="I156" s="59"/>
      <c r="J156" s="59"/>
      <c r="K156" s="59"/>
      <c r="L156" s="57"/>
      <c r="M156" s="182"/>
      <c r="N156" s="38"/>
      <c r="O156" s="38"/>
      <c r="P156" s="38"/>
      <c r="Q156" s="38"/>
      <c r="R156" s="38"/>
      <c r="S156" s="38"/>
      <c r="T156" s="74"/>
      <c r="AT156" s="23" t="s">
        <v>183</v>
      </c>
      <c r="AU156" s="23" t="s">
        <v>129</v>
      </c>
    </row>
    <row r="157" spans="2:65" s="1" customFormat="1" ht="27">
      <c r="B157" s="37"/>
      <c r="C157" s="59"/>
      <c r="D157" s="180" t="s">
        <v>317</v>
      </c>
      <c r="E157" s="59"/>
      <c r="F157" s="183" t="s">
        <v>357</v>
      </c>
      <c r="G157" s="59"/>
      <c r="H157" s="59"/>
      <c r="I157" s="59"/>
      <c r="J157" s="59"/>
      <c r="K157" s="59"/>
      <c r="L157" s="57"/>
      <c r="M157" s="182"/>
      <c r="N157" s="38"/>
      <c r="O157" s="38"/>
      <c r="P157" s="38"/>
      <c r="Q157" s="38"/>
      <c r="R157" s="38"/>
      <c r="S157" s="38"/>
      <c r="T157" s="74"/>
      <c r="AT157" s="23" t="s">
        <v>317</v>
      </c>
      <c r="AU157" s="23" t="s">
        <v>129</v>
      </c>
    </row>
    <row r="158" spans="2:65" s="11" customFormat="1">
      <c r="B158" s="184"/>
      <c r="C158" s="185"/>
      <c r="D158" s="180" t="s">
        <v>187</v>
      </c>
      <c r="E158" s="186" t="s">
        <v>72</v>
      </c>
      <c r="F158" s="187" t="s">
        <v>262</v>
      </c>
      <c r="G158" s="185"/>
      <c r="H158" s="188">
        <v>0.06</v>
      </c>
      <c r="I158" s="185"/>
      <c r="J158" s="185"/>
      <c r="K158" s="185"/>
      <c r="L158" s="189"/>
      <c r="M158" s="190"/>
      <c r="N158" s="191"/>
      <c r="O158" s="191"/>
      <c r="P158" s="191"/>
      <c r="Q158" s="191"/>
      <c r="R158" s="191"/>
      <c r="S158" s="191"/>
      <c r="T158" s="192"/>
      <c r="AT158" s="193" t="s">
        <v>187</v>
      </c>
      <c r="AU158" s="193" t="s">
        <v>129</v>
      </c>
      <c r="AV158" s="11" t="s">
        <v>129</v>
      </c>
      <c r="AW158" s="11" t="s">
        <v>83</v>
      </c>
      <c r="AX158" s="11" t="s">
        <v>127</v>
      </c>
      <c r="AY158" s="193" t="s">
        <v>175</v>
      </c>
    </row>
    <row r="159" spans="2:65" s="10" customFormat="1" ht="29.85" customHeight="1">
      <c r="B159" s="152"/>
      <c r="C159" s="153"/>
      <c r="D159" s="166" t="s">
        <v>118</v>
      </c>
      <c r="E159" s="167" t="s">
        <v>358</v>
      </c>
      <c r="F159" s="167" t="s">
        <v>359</v>
      </c>
      <c r="G159" s="153"/>
      <c r="H159" s="153"/>
      <c r="I159" s="153"/>
      <c r="J159" s="168">
        <f>BK159</f>
        <v>279.39999999999998</v>
      </c>
      <c r="K159" s="153"/>
      <c r="L159" s="157"/>
      <c r="M159" s="158"/>
      <c r="N159" s="160"/>
      <c r="O159" s="160"/>
      <c r="P159" s="161">
        <f>SUM(P160:P167)</f>
        <v>0.95</v>
      </c>
      <c r="Q159" s="160"/>
      <c r="R159" s="161">
        <f>SUM(R160:R167)</f>
        <v>1.03E-2</v>
      </c>
      <c r="S159" s="160"/>
      <c r="T159" s="162">
        <f>SUM(T160:T167)</f>
        <v>0</v>
      </c>
      <c r="AR159" s="163" t="s">
        <v>127</v>
      </c>
      <c r="AT159" s="164" t="s">
        <v>118</v>
      </c>
      <c r="AU159" s="164" t="s">
        <v>127</v>
      </c>
      <c r="AY159" s="163" t="s">
        <v>175</v>
      </c>
      <c r="BK159" s="165">
        <f>SUM(BK160:BK167)</f>
        <v>279.39999999999998</v>
      </c>
    </row>
    <row r="160" spans="2:65" s="1" customFormat="1" ht="22.5" customHeight="1">
      <c r="B160" s="37"/>
      <c r="C160" s="169" t="s">
        <v>475</v>
      </c>
      <c r="D160" s="169" t="s">
        <v>177</v>
      </c>
      <c r="E160" s="170" t="s">
        <v>427</v>
      </c>
      <c r="F160" s="171" t="s">
        <v>428</v>
      </c>
      <c r="G160" s="172" t="s">
        <v>276</v>
      </c>
      <c r="H160" s="173">
        <v>10</v>
      </c>
      <c r="I160" s="174">
        <v>23.82</v>
      </c>
      <c r="J160" s="174">
        <f>ROUND(I160*H160,2)</f>
        <v>238.2</v>
      </c>
      <c r="K160" s="171" t="s">
        <v>180</v>
      </c>
      <c r="L160" s="57"/>
      <c r="M160" s="175" t="s">
        <v>72</v>
      </c>
      <c r="N160" s="176" t="s">
        <v>90</v>
      </c>
      <c r="O160" s="177">
        <v>9.5000000000000001E-2</v>
      </c>
      <c r="P160" s="177">
        <f>O160*H160</f>
        <v>0.95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AR160" s="23" t="s">
        <v>181</v>
      </c>
      <c r="AT160" s="23" t="s">
        <v>177</v>
      </c>
      <c r="AU160" s="23" t="s">
        <v>129</v>
      </c>
      <c r="AY160" s="23" t="s">
        <v>175</v>
      </c>
      <c r="BE160" s="179">
        <f>IF(N160="základní",J160,0)</f>
        <v>238.2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3" t="s">
        <v>127</v>
      </c>
      <c r="BK160" s="179">
        <f>ROUND(I160*H160,2)</f>
        <v>238.2</v>
      </c>
      <c r="BL160" s="23" t="s">
        <v>181</v>
      </c>
      <c r="BM160" s="23" t="s">
        <v>476</v>
      </c>
    </row>
    <row r="161" spans="2:65" s="1" customFormat="1" ht="27">
      <c r="B161" s="37"/>
      <c r="C161" s="59"/>
      <c r="D161" s="180" t="s">
        <v>183</v>
      </c>
      <c r="E161" s="59"/>
      <c r="F161" s="181" t="s">
        <v>430</v>
      </c>
      <c r="G161" s="59"/>
      <c r="H161" s="59"/>
      <c r="I161" s="59"/>
      <c r="J161" s="59"/>
      <c r="K161" s="59"/>
      <c r="L161" s="57"/>
      <c r="M161" s="182"/>
      <c r="N161" s="38"/>
      <c r="O161" s="38"/>
      <c r="P161" s="38"/>
      <c r="Q161" s="38"/>
      <c r="R161" s="38"/>
      <c r="S161" s="38"/>
      <c r="T161" s="74"/>
      <c r="AT161" s="23" t="s">
        <v>183</v>
      </c>
      <c r="AU161" s="23" t="s">
        <v>129</v>
      </c>
    </row>
    <row r="162" spans="2:65" s="1" customFormat="1" ht="67.5">
      <c r="B162" s="37"/>
      <c r="C162" s="59"/>
      <c r="D162" s="180" t="s">
        <v>185</v>
      </c>
      <c r="E162" s="59"/>
      <c r="F162" s="183" t="s">
        <v>431</v>
      </c>
      <c r="G162" s="59"/>
      <c r="H162" s="59"/>
      <c r="I162" s="59"/>
      <c r="J162" s="59"/>
      <c r="K162" s="59"/>
      <c r="L162" s="57"/>
      <c r="M162" s="182"/>
      <c r="N162" s="38"/>
      <c r="O162" s="38"/>
      <c r="P162" s="38"/>
      <c r="Q162" s="38"/>
      <c r="R162" s="38"/>
      <c r="S162" s="38"/>
      <c r="T162" s="74"/>
      <c r="AT162" s="23" t="s">
        <v>185</v>
      </c>
      <c r="AU162" s="23" t="s">
        <v>129</v>
      </c>
    </row>
    <row r="163" spans="2:65" s="11" customFormat="1">
      <c r="B163" s="184"/>
      <c r="C163" s="185"/>
      <c r="D163" s="196" t="s">
        <v>187</v>
      </c>
      <c r="E163" s="205" t="s">
        <v>72</v>
      </c>
      <c r="F163" s="206" t="s">
        <v>375</v>
      </c>
      <c r="G163" s="185"/>
      <c r="H163" s="207">
        <v>10</v>
      </c>
      <c r="I163" s="185"/>
      <c r="J163" s="185"/>
      <c r="K163" s="185"/>
      <c r="L163" s="189"/>
      <c r="M163" s="190"/>
      <c r="N163" s="191"/>
      <c r="O163" s="191"/>
      <c r="P163" s="191"/>
      <c r="Q163" s="191"/>
      <c r="R163" s="191"/>
      <c r="S163" s="191"/>
      <c r="T163" s="192"/>
      <c r="AT163" s="193" t="s">
        <v>187</v>
      </c>
      <c r="AU163" s="193" t="s">
        <v>129</v>
      </c>
      <c r="AV163" s="11" t="s">
        <v>129</v>
      </c>
      <c r="AW163" s="11" t="s">
        <v>83</v>
      </c>
      <c r="AX163" s="11" t="s">
        <v>127</v>
      </c>
      <c r="AY163" s="193" t="s">
        <v>175</v>
      </c>
    </row>
    <row r="164" spans="2:65" s="1" customFormat="1" ht="22.5" customHeight="1">
      <c r="B164" s="37"/>
      <c r="C164" s="208" t="s">
        <v>272</v>
      </c>
      <c r="D164" s="208" t="s">
        <v>200</v>
      </c>
      <c r="E164" s="209" t="s">
        <v>432</v>
      </c>
      <c r="F164" s="210" t="s">
        <v>477</v>
      </c>
      <c r="G164" s="211" t="s">
        <v>434</v>
      </c>
      <c r="H164" s="212">
        <v>1.03</v>
      </c>
      <c r="I164" s="213">
        <v>40</v>
      </c>
      <c r="J164" s="213">
        <f>ROUND(I164*H164,2)</f>
        <v>41.2</v>
      </c>
      <c r="K164" s="210" t="s">
        <v>72</v>
      </c>
      <c r="L164" s="214"/>
      <c r="M164" s="215" t="s">
        <v>72</v>
      </c>
      <c r="N164" s="216" t="s">
        <v>90</v>
      </c>
      <c r="O164" s="177">
        <v>0</v>
      </c>
      <c r="P164" s="177">
        <f>O164*H164</f>
        <v>0</v>
      </c>
      <c r="Q164" s="177">
        <v>0.01</v>
      </c>
      <c r="R164" s="177">
        <f>Q164*H164</f>
        <v>1.03E-2</v>
      </c>
      <c r="S164" s="177">
        <v>0</v>
      </c>
      <c r="T164" s="178">
        <f>S164*H164</f>
        <v>0</v>
      </c>
      <c r="AR164" s="23" t="s">
        <v>204</v>
      </c>
      <c r="AT164" s="23" t="s">
        <v>200</v>
      </c>
      <c r="AU164" s="23" t="s">
        <v>129</v>
      </c>
      <c r="AY164" s="23" t="s">
        <v>175</v>
      </c>
      <c r="BE164" s="179">
        <f>IF(N164="základní",J164,0)</f>
        <v>41.2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3" t="s">
        <v>127</v>
      </c>
      <c r="BK164" s="179">
        <f>ROUND(I164*H164,2)</f>
        <v>41.2</v>
      </c>
      <c r="BL164" s="23" t="s">
        <v>181</v>
      </c>
      <c r="BM164" s="23" t="s">
        <v>478</v>
      </c>
    </row>
    <row r="165" spans="2:65" s="1" customFormat="1">
      <c r="B165" s="37"/>
      <c r="C165" s="59"/>
      <c r="D165" s="180" t="s">
        <v>183</v>
      </c>
      <c r="E165" s="59"/>
      <c r="F165" s="181" t="s">
        <v>479</v>
      </c>
      <c r="G165" s="59"/>
      <c r="H165" s="59"/>
      <c r="I165" s="59"/>
      <c r="J165" s="59"/>
      <c r="K165" s="59"/>
      <c r="L165" s="57"/>
      <c r="M165" s="182"/>
      <c r="N165" s="38"/>
      <c r="O165" s="38"/>
      <c r="P165" s="38"/>
      <c r="Q165" s="38"/>
      <c r="R165" s="38"/>
      <c r="S165" s="38"/>
      <c r="T165" s="74"/>
      <c r="AT165" s="23" t="s">
        <v>183</v>
      </c>
      <c r="AU165" s="23" t="s">
        <v>129</v>
      </c>
    </row>
    <row r="166" spans="2:65" s="13" customFormat="1">
      <c r="B166" s="217"/>
      <c r="C166" s="218"/>
      <c r="D166" s="180" t="s">
        <v>187</v>
      </c>
      <c r="E166" s="219" t="s">
        <v>72</v>
      </c>
      <c r="F166" s="220" t="s">
        <v>436</v>
      </c>
      <c r="G166" s="218"/>
      <c r="H166" s="221" t="s">
        <v>72</v>
      </c>
      <c r="I166" s="218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187</v>
      </c>
      <c r="AU166" s="226" t="s">
        <v>129</v>
      </c>
      <c r="AV166" s="13" t="s">
        <v>127</v>
      </c>
      <c r="AW166" s="13" t="s">
        <v>83</v>
      </c>
      <c r="AX166" s="13" t="s">
        <v>119</v>
      </c>
      <c r="AY166" s="226" t="s">
        <v>175</v>
      </c>
    </row>
    <row r="167" spans="2:65" s="11" customFormat="1">
      <c r="B167" s="184"/>
      <c r="C167" s="185"/>
      <c r="D167" s="180" t="s">
        <v>187</v>
      </c>
      <c r="E167" s="186" t="s">
        <v>72</v>
      </c>
      <c r="F167" s="187" t="s">
        <v>480</v>
      </c>
      <c r="G167" s="185"/>
      <c r="H167" s="188">
        <v>1.03</v>
      </c>
      <c r="I167" s="185"/>
      <c r="J167" s="185"/>
      <c r="K167" s="185"/>
      <c r="L167" s="189"/>
      <c r="M167" s="190"/>
      <c r="N167" s="191"/>
      <c r="O167" s="191"/>
      <c r="P167" s="191"/>
      <c r="Q167" s="191"/>
      <c r="R167" s="191"/>
      <c r="S167" s="191"/>
      <c r="T167" s="192"/>
      <c r="AT167" s="193" t="s">
        <v>187</v>
      </c>
      <c r="AU167" s="193" t="s">
        <v>129</v>
      </c>
      <c r="AV167" s="11" t="s">
        <v>129</v>
      </c>
      <c r="AW167" s="11" t="s">
        <v>83</v>
      </c>
      <c r="AX167" s="11" t="s">
        <v>119</v>
      </c>
      <c r="AY167" s="193" t="s">
        <v>175</v>
      </c>
    </row>
    <row r="168" spans="2:65" s="10" customFormat="1" ht="29.85" customHeight="1">
      <c r="B168" s="152"/>
      <c r="C168" s="153"/>
      <c r="D168" s="166" t="s">
        <v>118</v>
      </c>
      <c r="E168" s="167" t="s">
        <v>247</v>
      </c>
      <c r="F168" s="167" t="s">
        <v>248</v>
      </c>
      <c r="G168" s="153"/>
      <c r="H168" s="153"/>
      <c r="I168" s="153"/>
      <c r="J168" s="168">
        <f>BK168</f>
        <v>77.89</v>
      </c>
      <c r="K168" s="153"/>
      <c r="L168" s="157"/>
      <c r="M168" s="158"/>
      <c r="N168" s="160"/>
      <c r="O168" s="160"/>
      <c r="P168" s="161">
        <f>SUM(P169:P170)</f>
        <v>0.20430599999999999</v>
      </c>
      <c r="Q168" s="160"/>
      <c r="R168" s="161">
        <f>SUM(R169:R170)</f>
        <v>0</v>
      </c>
      <c r="S168" s="160"/>
      <c r="T168" s="162">
        <f>SUM(T169:T170)</f>
        <v>0</v>
      </c>
      <c r="AR168" s="163" t="s">
        <v>127</v>
      </c>
      <c r="AT168" s="164" t="s">
        <v>118</v>
      </c>
      <c r="AU168" s="164" t="s">
        <v>127</v>
      </c>
      <c r="AY168" s="163" t="s">
        <v>175</v>
      </c>
      <c r="BK168" s="165">
        <f>SUM(BK169:BK170)</f>
        <v>77.89</v>
      </c>
    </row>
    <row r="169" spans="2:65" s="1" customFormat="1" ht="22.5" customHeight="1">
      <c r="B169" s="37"/>
      <c r="C169" s="169" t="s">
        <v>364</v>
      </c>
      <c r="D169" s="169" t="s">
        <v>177</v>
      </c>
      <c r="E169" s="170" t="s">
        <v>365</v>
      </c>
      <c r="F169" s="171" t="s">
        <v>366</v>
      </c>
      <c r="G169" s="172" t="s">
        <v>252</v>
      </c>
      <c r="H169" s="173">
        <v>0.10199999999999999</v>
      </c>
      <c r="I169" s="174">
        <v>763.64</v>
      </c>
      <c r="J169" s="174">
        <f>ROUND(I169*H169,2)</f>
        <v>77.89</v>
      </c>
      <c r="K169" s="171" t="s">
        <v>180</v>
      </c>
      <c r="L169" s="57"/>
      <c r="M169" s="175" t="s">
        <v>72</v>
      </c>
      <c r="N169" s="176" t="s">
        <v>90</v>
      </c>
      <c r="O169" s="177">
        <v>2.0030000000000001</v>
      </c>
      <c r="P169" s="177">
        <f>O169*H169</f>
        <v>0.20430599999999999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AR169" s="23" t="s">
        <v>181</v>
      </c>
      <c r="AT169" s="23" t="s">
        <v>177</v>
      </c>
      <c r="AU169" s="23" t="s">
        <v>129</v>
      </c>
      <c r="AY169" s="23" t="s">
        <v>175</v>
      </c>
      <c r="BE169" s="179">
        <f>IF(N169="základní",J169,0)</f>
        <v>77.89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3" t="s">
        <v>127</v>
      </c>
      <c r="BK169" s="179">
        <f>ROUND(I169*H169,2)</f>
        <v>77.89</v>
      </c>
      <c r="BL169" s="23" t="s">
        <v>181</v>
      </c>
      <c r="BM169" s="23" t="s">
        <v>481</v>
      </c>
    </row>
    <row r="170" spans="2:65" s="1" customFormat="1">
      <c r="B170" s="37"/>
      <c r="C170" s="59"/>
      <c r="D170" s="180" t="s">
        <v>183</v>
      </c>
      <c r="E170" s="59"/>
      <c r="F170" s="181" t="s">
        <v>442</v>
      </c>
      <c r="G170" s="59"/>
      <c r="H170" s="59"/>
      <c r="I170" s="59"/>
      <c r="J170" s="59"/>
      <c r="K170" s="59"/>
      <c r="L170" s="57"/>
      <c r="M170" s="227"/>
      <c r="N170" s="228"/>
      <c r="O170" s="228"/>
      <c r="P170" s="228"/>
      <c r="Q170" s="228"/>
      <c r="R170" s="228"/>
      <c r="S170" s="228"/>
      <c r="T170" s="229"/>
      <c r="AT170" s="23" t="s">
        <v>183</v>
      </c>
      <c r="AU170" s="23" t="s">
        <v>129</v>
      </c>
    </row>
    <row r="171" spans="2:65" s="1" customFormat="1" ht="6.95" customHeight="1"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7"/>
    </row>
  </sheetData>
  <sheetProtection password="CC35" sheet="1" objects="1" scenarios="1" formatCells="0" formatColumns="0" formatRows="0" sort="0" autoFilter="0"/>
  <autoFilter ref="C79:K170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50" type="noConversion"/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3" customWidth="1"/>
    <col min="2" max="2" width="1.6640625" style="233" customWidth="1"/>
    <col min="3" max="4" width="5" style="233" customWidth="1"/>
    <col min="5" max="5" width="11.6640625" style="233" customWidth="1"/>
    <col min="6" max="6" width="9.1640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40625" style="233" customWidth="1"/>
  </cols>
  <sheetData>
    <row r="1" spans="2:1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4" customFormat="1" ht="45" customHeight="1">
      <c r="B3" s="237"/>
      <c r="C3" s="356" t="s">
        <v>482</v>
      </c>
      <c r="D3" s="356"/>
      <c r="E3" s="356"/>
      <c r="F3" s="356"/>
      <c r="G3" s="356"/>
      <c r="H3" s="356"/>
      <c r="I3" s="356"/>
      <c r="J3" s="356"/>
      <c r="K3" s="238"/>
    </row>
    <row r="4" spans="2:11" ht="25.5" customHeight="1">
      <c r="B4" s="239"/>
      <c r="C4" s="358" t="s">
        <v>483</v>
      </c>
      <c r="D4" s="358"/>
      <c r="E4" s="358"/>
      <c r="F4" s="358"/>
      <c r="G4" s="358"/>
      <c r="H4" s="358"/>
      <c r="I4" s="358"/>
      <c r="J4" s="358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53" t="s">
        <v>484</v>
      </c>
      <c r="D6" s="353"/>
      <c r="E6" s="353"/>
      <c r="F6" s="353"/>
      <c r="G6" s="353"/>
      <c r="H6" s="353"/>
      <c r="I6" s="353"/>
      <c r="J6" s="353"/>
      <c r="K6" s="240"/>
    </row>
    <row r="7" spans="2:11" ht="15" customHeight="1">
      <c r="B7" s="243"/>
      <c r="C7" s="353" t="s">
        <v>485</v>
      </c>
      <c r="D7" s="353"/>
      <c r="E7" s="353"/>
      <c r="F7" s="353"/>
      <c r="G7" s="353"/>
      <c r="H7" s="353"/>
      <c r="I7" s="353"/>
      <c r="J7" s="35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53" t="s">
        <v>486</v>
      </c>
      <c r="D9" s="353"/>
      <c r="E9" s="353"/>
      <c r="F9" s="353"/>
      <c r="G9" s="353"/>
      <c r="H9" s="353"/>
      <c r="I9" s="353"/>
      <c r="J9" s="353"/>
      <c r="K9" s="240"/>
    </row>
    <row r="10" spans="2:11" ht="15" customHeight="1">
      <c r="B10" s="243"/>
      <c r="C10" s="242"/>
      <c r="D10" s="353" t="s">
        <v>487</v>
      </c>
      <c r="E10" s="353"/>
      <c r="F10" s="353"/>
      <c r="G10" s="353"/>
      <c r="H10" s="353"/>
      <c r="I10" s="353"/>
      <c r="J10" s="353"/>
      <c r="K10" s="240"/>
    </row>
    <row r="11" spans="2:11" ht="15" customHeight="1">
      <c r="B11" s="243"/>
      <c r="C11" s="244"/>
      <c r="D11" s="353" t="s">
        <v>488</v>
      </c>
      <c r="E11" s="353"/>
      <c r="F11" s="353"/>
      <c r="G11" s="353"/>
      <c r="H11" s="353"/>
      <c r="I11" s="353"/>
      <c r="J11" s="35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53" t="s">
        <v>489</v>
      </c>
      <c r="E13" s="353"/>
      <c r="F13" s="353"/>
      <c r="G13" s="353"/>
      <c r="H13" s="353"/>
      <c r="I13" s="353"/>
      <c r="J13" s="353"/>
      <c r="K13" s="240"/>
    </row>
    <row r="14" spans="2:11" ht="15" customHeight="1">
      <c r="B14" s="243"/>
      <c r="C14" s="244"/>
      <c r="D14" s="353" t="s">
        <v>490</v>
      </c>
      <c r="E14" s="353"/>
      <c r="F14" s="353"/>
      <c r="G14" s="353"/>
      <c r="H14" s="353"/>
      <c r="I14" s="353"/>
      <c r="J14" s="353"/>
      <c r="K14" s="240"/>
    </row>
    <row r="15" spans="2:11" ht="15" customHeight="1">
      <c r="B15" s="243"/>
      <c r="C15" s="244"/>
      <c r="D15" s="353" t="s">
        <v>491</v>
      </c>
      <c r="E15" s="353"/>
      <c r="F15" s="353"/>
      <c r="G15" s="353"/>
      <c r="H15" s="353"/>
      <c r="I15" s="353"/>
      <c r="J15" s="353"/>
      <c r="K15" s="240"/>
    </row>
    <row r="16" spans="2:11" ht="15" customHeight="1">
      <c r="B16" s="243"/>
      <c r="C16" s="244"/>
      <c r="D16" s="244"/>
      <c r="E16" s="245" t="s">
        <v>126</v>
      </c>
      <c r="F16" s="353" t="s">
        <v>492</v>
      </c>
      <c r="G16" s="353"/>
      <c r="H16" s="353"/>
      <c r="I16" s="353"/>
      <c r="J16" s="353"/>
      <c r="K16" s="240"/>
    </row>
    <row r="17" spans="2:11" ht="15" customHeight="1">
      <c r="B17" s="243"/>
      <c r="C17" s="244"/>
      <c r="D17" s="244"/>
      <c r="E17" s="245" t="s">
        <v>132</v>
      </c>
      <c r="F17" s="353" t="s">
        <v>493</v>
      </c>
      <c r="G17" s="353"/>
      <c r="H17" s="353"/>
      <c r="I17" s="353"/>
      <c r="J17" s="353"/>
      <c r="K17" s="240"/>
    </row>
    <row r="18" spans="2:11" ht="15" customHeight="1">
      <c r="B18" s="243"/>
      <c r="C18" s="244"/>
      <c r="D18" s="244"/>
      <c r="E18" s="245" t="s">
        <v>494</v>
      </c>
      <c r="F18" s="353" t="s">
        <v>495</v>
      </c>
      <c r="G18" s="353"/>
      <c r="H18" s="353"/>
      <c r="I18" s="353"/>
      <c r="J18" s="353"/>
      <c r="K18" s="240"/>
    </row>
    <row r="19" spans="2:11" ht="15" customHeight="1">
      <c r="B19" s="243"/>
      <c r="C19" s="244"/>
      <c r="D19" s="244"/>
      <c r="E19" s="245" t="s">
        <v>496</v>
      </c>
      <c r="F19" s="353" t="s">
        <v>497</v>
      </c>
      <c r="G19" s="353"/>
      <c r="H19" s="353"/>
      <c r="I19" s="353"/>
      <c r="J19" s="353"/>
      <c r="K19" s="240"/>
    </row>
    <row r="20" spans="2:11" ht="15" customHeight="1">
      <c r="B20" s="243"/>
      <c r="C20" s="244"/>
      <c r="D20" s="244"/>
      <c r="E20" s="245" t="s">
        <v>498</v>
      </c>
      <c r="F20" s="353" t="s">
        <v>499</v>
      </c>
      <c r="G20" s="353"/>
      <c r="H20" s="353"/>
      <c r="I20" s="353"/>
      <c r="J20" s="353"/>
      <c r="K20" s="240"/>
    </row>
    <row r="21" spans="2:11" ht="15" customHeight="1">
      <c r="B21" s="243"/>
      <c r="C21" s="244"/>
      <c r="D21" s="244"/>
      <c r="E21" s="245" t="s">
        <v>500</v>
      </c>
      <c r="F21" s="353" t="s">
        <v>501</v>
      </c>
      <c r="G21" s="353"/>
      <c r="H21" s="353"/>
      <c r="I21" s="353"/>
      <c r="J21" s="35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53" t="s">
        <v>502</v>
      </c>
      <c r="D23" s="353"/>
      <c r="E23" s="353"/>
      <c r="F23" s="353"/>
      <c r="G23" s="353"/>
      <c r="H23" s="353"/>
      <c r="I23" s="353"/>
      <c r="J23" s="353"/>
      <c r="K23" s="240"/>
    </row>
    <row r="24" spans="2:11" ht="15" customHeight="1">
      <c r="B24" s="243"/>
      <c r="C24" s="353" t="s">
        <v>503</v>
      </c>
      <c r="D24" s="353"/>
      <c r="E24" s="353"/>
      <c r="F24" s="353"/>
      <c r="G24" s="353"/>
      <c r="H24" s="353"/>
      <c r="I24" s="353"/>
      <c r="J24" s="353"/>
      <c r="K24" s="240"/>
    </row>
    <row r="25" spans="2:11" ht="15" customHeight="1">
      <c r="B25" s="243"/>
      <c r="C25" s="242"/>
      <c r="D25" s="353" t="s">
        <v>504</v>
      </c>
      <c r="E25" s="353"/>
      <c r="F25" s="353"/>
      <c r="G25" s="353"/>
      <c r="H25" s="353"/>
      <c r="I25" s="353"/>
      <c r="J25" s="353"/>
      <c r="K25" s="240"/>
    </row>
    <row r="26" spans="2:11" ht="15" customHeight="1">
      <c r="B26" s="243"/>
      <c r="C26" s="244"/>
      <c r="D26" s="353" t="s">
        <v>505</v>
      </c>
      <c r="E26" s="353"/>
      <c r="F26" s="353"/>
      <c r="G26" s="353"/>
      <c r="H26" s="353"/>
      <c r="I26" s="353"/>
      <c r="J26" s="35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53" t="s">
        <v>506</v>
      </c>
      <c r="E28" s="353"/>
      <c r="F28" s="353"/>
      <c r="G28" s="353"/>
      <c r="H28" s="353"/>
      <c r="I28" s="353"/>
      <c r="J28" s="353"/>
      <c r="K28" s="240"/>
    </row>
    <row r="29" spans="2:11" ht="15" customHeight="1">
      <c r="B29" s="243"/>
      <c r="C29" s="244"/>
      <c r="D29" s="353" t="s">
        <v>507</v>
      </c>
      <c r="E29" s="353"/>
      <c r="F29" s="353"/>
      <c r="G29" s="353"/>
      <c r="H29" s="353"/>
      <c r="I29" s="353"/>
      <c r="J29" s="35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53" t="s">
        <v>508</v>
      </c>
      <c r="E31" s="353"/>
      <c r="F31" s="353"/>
      <c r="G31" s="353"/>
      <c r="H31" s="353"/>
      <c r="I31" s="353"/>
      <c r="J31" s="353"/>
      <c r="K31" s="240"/>
    </row>
    <row r="32" spans="2:11" ht="15" customHeight="1">
      <c r="B32" s="243"/>
      <c r="C32" s="244"/>
      <c r="D32" s="353" t="s">
        <v>509</v>
      </c>
      <c r="E32" s="353"/>
      <c r="F32" s="353"/>
      <c r="G32" s="353"/>
      <c r="H32" s="353"/>
      <c r="I32" s="353"/>
      <c r="J32" s="353"/>
      <c r="K32" s="240"/>
    </row>
    <row r="33" spans="2:11" ht="15" customHeight="1">
      <c r="B33" s="243"/>
      <c r="C33" s="244"/>
      <c r="D33" s="353" t="s">
        <v>510</v>
      </c>
      <c r="E33" s="353"/>
      <c r="F33" s="353"/>
      <c r="G33" s="353"/>
      <c r="H33" s="353"/>
      <c r="I33" s="353"/>
      <c r="J33" s="353"/>
      <c r="K33" s="240"/>
    </row>
    <row r="34" spans="2:11" ht="15" customHeight="1">
      <c r="B34" s="243"/>
      <c r="C34" s="244"/>
      <c r="D34" s="242"/>
      <c r="E34" s="159" t="s">
        <v>160</v>
      </c>
      <c r="F34" s="242"/>
      <c r="G34" s="353" t="s">
        <v>511</v>
      </c>
      <c r="H34" s="353"/>
      <c r="I34" s="353"/>
      <c r="J34" s="353"/>
      <c r="K34" s="240"/>
    </row>
    <row r="35" spans="2:11" ht="30.75" customHeight="1">
      <c r="B35" s="243"/>
      <c r="C35" s="244"/>
      <c r="D35" s="242"/>
      <c r="E35" s="159" t="s">
        <v>512</v>
      </c>
      <c r="F35" s="242"/>
      <c r="G35" s="353" t="s">
        <v>513</v>
      </c>
      <c r="H35" s="353"/>
      <c r="I35" s="353"/>
      <c r="J35" s="353"/>
      <c r="K35" s="240"/>
    </row>
    <row r="36" spans="2:11" ht="15" customHeight="1">
      <c r="B36" s="243"/>
      <c r="C36" s="244"/>
      <c r="D36" s="242"/>
      <c r="E36" s="159" t="s">
        <v>100</v>
      </c>
      <c r="F36" s="242"/>
      <c r="G36" s="353" t="s">
        <v>514</v>
      </c>
      <c r="H36" s="353"/>
      <c r="I36" s="353"/>
      <c r="J36" s="353"/>
      <c r="K36" s="240"/>
    </row>
    <row r="37" spans="2:11" ht="15" customHeight="1">
      <c r="B37" s="243"/>
      <c r="C37" s="244"/>
      <c r="D37" s="242"/>
      <c r="E37" s="159" t="s">
        <v>161</v>
      </c>
      <c r="F37" s="242"/>
      <c r="G37" s="353" t="s">
        <v>515</v>
      </c>
      <c r="H37" s="353"/>
      <c r="I37" s="353"/>
      <c r="J37" s="353"/>
      <c r="K37" s="240"/>
    </row>
    <row r="38" spans="2:11" ht="15" customHeight="1">
      <c r="B38" s="243"/>
      <c r="C38" s="244"/>
      <c r="D38" s="242"/>
      <c r="E38" s="159" t="s">
        <v>162</v>
      </c>
      <c r="F38" s="242"/>
      <c r="G38" s="353" t="s">
        <v>516</v>
      </c>
      <c r="H38" s="353"/>
      <c r="I38" s="353"/>
      <c r="J38" s="353"/>
      <c r="K38" s="240"/>
    </row>
    <row r="39" spans="2:11" ht="15" customHeight="1">
      <c r="B39" s="243"/>
      <c r="C39" s="244"/>
      <c r="D39" s="242"/>
      <c r="E39" s="159" t="s">
        <v>163</v>
      </c>
      <c r="F39" s="242"/>
      <c r="G39" s="353" t="s">
        <v>517</v>
      </c>
      <c r="H39" s="353"/>
      <c r="I39" s="353"/>
      <c r="J39" s="353"/>
      <c r="K39" s="240"/>
    </row>
    <row r="40" spans="2:11" ht="15" customHeight="1">
      <c r="B40" s="243"/>
      <c r="C40" s="244"/>
      <c r="D40" s="242"/>
      <c r="E40" s="159" t="s">
        <v>518</v>
      </c>
      <c r="F40" s="242"/>
      <c r="G40" s="353" t="s">
        <v>519</v>
      </c>
      <c r="H40" s="353"/>
      <c r="I40" s="353"/>
      <c r="J40" s="353"/>
      <c r="K40" s="240"/>
    </row>
    <row r="41" spans="2:11" ht="15" customHeight="1">
      <c r="B41" s="243"/>
      <c r="C41" s="244"/>
      <c r="D41" s="242"/>
      <c r="E41" s="159"/>
      <c r="F41" s="242"/>
      <c r="G41" s="353" t="s">
        <v>520</v>
      </c>
      <c r="H41" s="353"/>
      <c r="I41" s="353"/>
      <c r="J41" s="353"/>
      <c r="K41" s="240"/>
    </row>
    <row r="42" spans="2:11" ht="15" customHeight="1">
      <c r="B42" s="243"/>
      <c r="C42" s="244"/>
      <c r="D42" s="242"/>
      <c r="E42" s="159" t="s">
        <v>521</v>
      </c>
      <c r="F42" s="242"/>
      <c r="G42" s="353" t="s">
        <v>522</v>
      </c>
      <c r="H42" s="353"/>
      <c r="I42" s="353"/>
      <c r="J42" s="353"/>
      <c r="K42" s="240"/>
    </row>
    <row r="43" spans="2:11" ht="15" customHeight="1">
      <c r="B43" s="243"/>
      <c r="C43" s="244"/>
      <c r="D43" s="242"/>
      <c r="E43" s="159" t="s">
        <v>165</v>
      </c>
      <c r="F43" s="242"/>
      <c r="G43" s="353" t="s">
        <v>523</v>
      </c>
      <c r="H43" s="353"/>
      <c r="I43" s="353"/>
      <c r="J43" s="35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53" t="s">
        <v>524</v>
      </c>
      <c r="E45" s="353"/>
      <c r="F45" s="353"/>
      <c r="G45" s="353"/>
      <c r="H45" s="353"/>
      <c r="I45" s="353"/>
      <c r="J45" s="353"/>
      <c r="K45" s="240"/>
    </row>
    <row r="46" spans="2:11" ht="15" customHeight="1">
      <c r="B46" s="243"/>
      <c r="C46" s="244"/>
      <c r="D46" s="244"/>
      <c r="E46" s="353" t="s">
        <v>525</v>
      </c>
      <c r="F46" s="353"/>
      <c r="G46" s="353"/>
      <c r="H46" s="353"/>
      <c r="I46" s="353"/>
      <c r="J46" s="353"/>
      <c r="K46" s="240"/>
    </row>
    <row r="47" spans="2:11" ht="15" customHeight="1">
      <c r="B47" s="243"/>
      <c r="C47" s="244"/>
      <c r="D47" s="244"/>
      <c r="E47" s="353" t="s">
        <v>526</v>
      </c>
      <c r="F47" s="353"/>
      <c r="G47" s="353"/>
      <c r="H47" s="353"/>
      <c r="I47" s="353"/>
      <c r="J47" s="353"/>
      <c r="K47" s="240"/>
    </row>
    <row r="48" spans="2:11" ht="15" customHeight="1">
      <c r="B48" s="243"/>
      <c r="C48" s="244"/>
      <c r="D48" s="244"/>
      <c r="E48" s="353" t="s">
        <v>527</v>
      </c>
      <c r="F48" s="353"/>
      <c r="G48" s="353"/>
      <c r="H48" s="353"/>
      <c r="I48" s="353"/>
      <c r="J48" s="353"/>
      <c r="K48" s="240"/>
    </row>
    <row r="49" spans="2:11" ht="15" customHeight="1">
      <c r="B49" s="243"/>
      <c r="C49" s="244"/>
      <c r="D49" s="353" t="s">
        <v>528</v>
      </c>
      <c r="E49" s="353"/>
      <c r="F49" s="353"/>
      <c r="G49" s="353"/>
      <c r="H49" s="353"/>
      <c r="I49" s="353"/>
      <c r="J49" s="353"/>
      <c r="K49" s="240"/>
    </row>
    <row r="50" spans="2:11" ht="25.5" customHeight="1">
      <c r="B50" s="239"/>
      <c r="C50" s="358" t="s">
        <v>529</v>
      </c>
      <c r="D50" s="358"/>
      <c r="E50" s="358"/>
      <c r="F50" s="358"/>
      <c r="G50" s="358"/>
      <c r="H50" s="358"/>
      <c r="I50" s="358"/>
      <c r="J50" s="358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53" t="s">
        <v>530</v>
      </c>
      <c r="D52" s="353"/>
      <c r="E52" s="353"/>
      <c r="F52" s="353"/>
      <c r="G52" s="353"/>
      <c r="H52" s="353"/>
      <c r="I52" s="353"/>
      <c r="J52" s="353"/>
      <c r="K52" s="240"/>
    </row>
    <row r="53" spans="2:11" ht="15" customHeight="1">
      <c r="B53" s="239"/>
      <c r="C53" s="353" t="s">
        <v>531</v>
      </c>
      <c r="D53" s="353"/>
      <c r="E53" s="353"/>
      <c r="F53" s="353"/>
      <c r="G53" s="353"/>
      <c r="H53" s="353"/>
      <c r="I53" s="353"/>
      <c r="J53" s="35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53" t="s">
        <v>532</v>
      </c>
      <c r="D55" s="353"/>
      <c r="E55" s="353"/>
      <c r="F55" s="353"/>
      <c r="G55" s="353"/>
      <c r="H55" s="353"/>
      <c r="I55" s="353"/>
      <c r="J55" s="353"/>
      <c r="K55" s="240"/>
    </row>
    <row r="56" spans="2:11" ht="15" customHeight="1">
      <c r="B56" s="239"/>
      <c r="C56" s="244"/>
      <c r="D56" s="353" t="s">
        <v>533</v>
      </c>
      <c r="E56" s="353"/>
      <c r="F56" s="353"/>
      <c r="G56" s="353"/>
      <c r="H56" s="353"/>
      <c r="I56" s="353"/>
      <c r="J56" s="353"/>
      <c r="K56" s="240"/>
    </row>
    <row r="57" spans="2:11" ht="15" customHeight="1">
      <c r="B57" s="239"/>
      <c r="C57" s="244"/>
      <c r="D57" s="353" t="s">
        <v>534</v>
      </c>
      <c r="E57" s="353"/>
      <c r="F57" s="353"/>
      <c r="G57" s="353"/>
      <c r="H57" s="353"/>
      <c r="I57" s="353"/>
      <c r="J57" s="353"/>
      <c r="K57" s="240"/>
    </row>
    <row r="58" spans="2:11" ht="15" customHeight="1">
      <c r="B58" s="239"/>
      <c r="C58" s="244"/>
      <c r="D58" s="353" t="s">
        <v>535</v>
      </c>
      <c r="E58" s="353"/>
      <c r="F58" s="353"/>
      <c r="G58" s="353"/>
      <c r="H58" s="353"/>
      <c r="I58" s="353"/>
      <c r="J58" s="353"/>
      <c r="K58" s="240"/>
    </row>
    <row r="59" spans="2:11" ht="15" customHeight="1">
      <c r="B59" s="239"/>
      <c r="C59" s="244"/>
      <c r="D59" s="353" t="s">
        <v>536</v>
      </c>
      <c r="E59" s="353"/>
      <c r="F59" s="353"/>
      <c r="G59" s="353"/>
      <c r="H59" s="353"/>
      <c r="I59" s="353"/>
      <c r="J59" s="353"/>
      <c r="K59" s="240"/>
    </row>
    <row r="60" spans="2:11" ht="15" customHeight="1">
      <c r="B60" s="239"/>
      <c r="C60" s="244"/>
      <c r="D60" s="357" t="s">
        <v>537</v>
      </c>
      <c r="E60" s="357"/>
      <c r="F60" s="357"/>
      <c r="G60" s="357"/>
      <c r="H60" s="357"/>
      <c r="I60" s="357"/>
      <c r="J60" s="357"/>
      <c r="K60" s="240"/>
    </row>
    <row r="61" spans="2:11" ht="15" customHeight="1">
      <c r="B61" s="239"/>
      <c r="C61" s="244"/>
      <c r="D61" s="353" t="s">
        <v>538</v>
      </c>
      <c r="E61" s="353"/>
      <c r="F61" s="353"/>
      <c r="G61" s="353"/>
      <c r="H61" s="353"/>
      <c r="I61" s="353"/>
      <c r="J61" s="353"/>
      <c r="K61" s="240"/>
    </row>
    <row r="62" spans="2:11" ht="12.75" customHeight="1">
      <c r="B62" s="239"/>
      <c r="C62" s="244"/>
      <c r="D62" s="244"/>
      <c r="E62" s="246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53" t="s">
        <v>539</v>
      </c>
      <c r="E63" s="353"/>
      <c r="F63" s="353"/>
      <c r="G63" s="353"/>
      <c r="H63" s="353"/>
      <c r="I63" s="353"/>
      <c r="J63" s="353"/>
      <c r="K63" s="240"/>
    </row>
    <row r="64" spans="2:11" ht="15" customHeight="1">
      <c r="B64" s="239"/>
      <c r="C64" s="244"/>
      <c r="D64" s="357" t="s">
        <v>540</v>
      </c>
      <c r="E64" s="357"/>
      <c r="F64" s="357"/>
      <c r="G64" s="357"/>
      <c r="H64" s="357"/>
      <c r="I64" s="357"/>
      <c r="J64" s="357"/>
      <c r="K64" s="240"/>
    </row>
    <row r="65" spans="2:11" ht="15" customHeight="1">
      <c r="B65" s="239"/>
      <c r="C65" s="244"/>
      <c r="D65" s="353" t="s">
        <v>541</v>
      </c>
      <c r="E65" s="353"/>
      <c r="F65" s="353"/>
      <c r="G65" s="353"/>
      <c r="H65" s="353"/>
      <c r="I65" s="353"/>
      <c r="J65" s="353"/>
      <c r="K65" s="240"/>
    </row>
    <row r="66" spans="2:11" ht="15" customHeight="1">
      <c r="B66" s="239"/>
      <c r="C66" s="244"/>
      <c r="D66" s="353" t="s">
        <v>542</v>
      </c>
      <c r="E66" s="353"/>
      <c r="F66" s="353"/>
      <c r="G66" s="353"/>
      <c r="H66" s="353"/>
      <c r="I66" s="353"/>
      <c r="J66" s="353"/>
      <c r="K66" s="240"/>
    </row>
    <row r="67" spans="2:11" ht="15" customHeight="1">
      <c r="B67" s="239"/>
      <c r="C67" s="244"/>
      <c r="D67" s="353" t="s">
        <v>543</v>
      </c>
      <c r="E67" s="353"/>
      <c r="F67" s="353"/>
      <c r="G67" s="353"/>
      <c r="H67" s="353"/>
      <c r="I67" s="353"/>
      <c r="J67" s="353"/>
      <c r="K67" s="240"/>
    </row>
    <row r="68" spans="2:11" ht="15" customHeight="1">
      <c r="B68" s="239"/>
      <c r="C68" s="244"/>
      <c r="D68" s="353" t="s">
        <v>544</v>
      </c>
      <c r="E68" s="353"/>
      <c r="F68" s="353"/>
      <c r="G68" s="353"/>
      <c r="H68" s="353"/>
      <c r="I68" s="353"/>
      <c r="J68" s="353"/>
      <c r="K68" s="240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354" t="s">
        <v>144</v>
      </c>
      <c r="D73" s="354"/>
      <c r="E73" s="354"/>
      <c r="F73" s="354"/>
      <c r="G73" s="354"/>
      <c r="H73" s="354"/>
      <c r="I73" s="354"/>
      <c r="J73" s="354"/>
      <c r="K73" s="256"/>
    </row>
    <row r="74" spans="2:11" ht="17.25" customHeight="1">
      <c r="B74" s="255"/>
      <c r="C74" s="257" t="s">
        <v>545</v>
      </c>
      <c r="D74" s="257"/>
      <c r="E74" s="257"/>
      <c r="F74" s="257" t="s">
        <v>546</v>
      </c>
      <c r="G74" s="258"/>
      <c r="H74" s="257" t="s">
        <v>161</v>
      </c>
      <c r="I74" s="257" t="s">
        <v>104</v>
      </c>
      <c r="J74" s="257" t="s">
        <v>547</v>
      </c>
      <c r="K74" s="256"/>
    </row>
    <row r="75" spans="2:11" ht="17.25" customHeight="1">
      <c r="B75" s="255"/>
      <c r="C75" s="259" t="s">
        <v>548</v>
      </c>
      <c r="D75" s="259"/>
      <c r="E75" s="259"/>
      <c r="F75" s="260" t="s">
        <v>549</v>
      </c>
      <c r="G75" s="261"/>
      <c r="H75" s="259"/>
      <c r="I75" s="259"/>
      <c r="J75" s="259" t="s">
        <v>550</v>
      </c>
      <c r="K75" s="256"/>
    </row>
    <row r="76" spans="2:11" ht="5.25" customHeight="1">
      <c r="B76" s="255"/>
      <c r="C76" s="262"/>
      <c r="D76" s="262"/>
      <c r="E76" s="262"/>
      <c r="F76" s="262"/>
      <c r="G76" s="263"/>
      <c r="H76" s="262"/>
      <c r="I76" s="262"/>
      <c r="J76" s="262"/>
      <c r="K76" s="256"/>
    </row>
    <row r="77" spans="2:11" ht="15" customHeight="1">
      <c r="B77" s="255"/>
      <c r="C77" s="159" t="s">
        <v>100</v>
      </c>
      <c r="D77" s="262"/>
      <c r="E77" s="262"/>
      <c r="F77" s="264" t="s">
        <v>551</v>
      </c>
      <c r="G77" s="263"/>
      <c r="H77" s="159" t="s">
        <v>552</v>
      </c>
      <c r="I77" s="159" t="s">
        <v>553</v>
      </c>
      <c r="J77" s="159">
        <v>20</v>
      </c>
      <c r="K77" s="256"/>
    </row>
    <row r="78" spans="2:11" ht="15" customHeight="1">
      <c r="B78" s="255"/>
      <c r="C78" s="159" t="s">
        <v>554</v>
      </c>
      <c r="D78" s="159"/>
      <c r="E78" s="159"/>
      <c r="F78" s="264" t="s">
        <v>551</v>
      </c>
      <c r="G78" s="263"/>
      <c r="H78" s="159" t="s">
        <v>555</v>
      </c>
      <c r="I78" s="159" t="s">
        <v>553</v>
      </c>
      <c r="J78" s="159">
        <v>120</v>
      </c>
      <c r="K78" s="256"/>
    </row>
    <row r="79" spans="2:11" ht="15" customHeight="1">
      <c r="B79" s="265"/>
      <c r="C79" s="159" t="s">
        <v>556</v>
      </c>
      <c r="D79" s="159"/>
      <c r="E79" s="159"/>
      <c r="F79" s="264" t="s">
        <v>557</v>
      </c>
      <c r="G79" s="263"/>
      <c r="H79" s="159" t="s">
        <v>558</v>
      </c>
      <c r="I79" s="159" t="s">
        <v>553</v>
      </c>
      <c r="J79" s="159">
        <v>50</v>
      </c>
      <c r="K79" s="256"/>
    </row>
    <row r="80" spans="2:11" ht="15" customHeight="1">
      <c r="B80" s="265"/>
      <c r="C80" s="159" t="s">
        <v>559</v>
      </c>
      <c r="D80" s="159"/>
      <c r="E80" s="159"/>
      <c r="F80" s="264" t="s">
        <v>551</v>
      </c>
      <c r="G80" s="263"/>
      <c r="H80" s="159" t="s">
        <v>560</v>
      </c>
      <c r="I80" s="159" t="s">
        <v>561</v>
      </c>
      <c r="J80" s="159"/>
      <c r="K80" s="256"/>
    </row>
    <row r="81" spans="2:11" ht="15" customHeight="1">
      <c r="B81" s="265"/>
      <c r="C81" s="266" t="s">
        <v>562</v>
      </c>
      <c r="D81" s="266"/>
      <c r="E81" s="266"/>
      <c r="F81" s="267" t="s">
        <v>557</v>
      </c>
      <c r="G81" s="266"/>
      <c r="H81" s="266" t="s">
        <v>563</v>
      </c>
      <c r="I81" s="266" t="s">
        <v>553</v>
      </c>
      <c r="J81" s="266">
        <v>15</v>
      </c>
      <c r="K81" s="256"/>
    </row>
    <row r="82" spans="2:11" ht="15" customHeight="1">
      <c r="B82" s="265"/>
      <c r="C82" s="266" t="s">
        <v>564</v>
      </c>
      <c r="D82" s="266"/>
      <c r="E82" s="266"/>
      <c r="F82" s="267" t="s">
        <v>557</v>
      </c>
      <c r="G82" s="266"/>
      <c r="H82" s="266" t="s">
        <v>565</v>
      </c>
      <c r="I82" s="266" t="s">
        <v>553</v>
      </c>
      <c r="J82" s="266">
        <v>15</v>
      </c>
      <c r="K82" s="256"/>
    </row>
    <row r="83" spans="2:11" ht="15" customHeight="1">
      <c r="B83" s="265"/>
      <c r="C83" s="266" t="s">
        <v>566</v>
      </c>
      <c r="D83" s="266"/>
      <c r="E83" s="266"/>
      <c r="F83" s="267" t="s">
        <v>557</v>
      </c>
      <c r="G83" s="266"/>
      <c r="H83" s="266" t="s">
        <v>567</v>
      </c>
      <c r="I83" s="266" t="s">
        <v>553</v>
      </c>
      <c r="J83" s="266">
        <v>20</v>
      </c>
      <c r="K83" s="256"/>
    </row>
    <row r="84" spans="2:11" ht="15" customHeight="1">
      <c r="B84" s="265"/>
      <c r="C84" s="266" t="s">
        <v>568</v>
      </c>
      <c r="D84" s="266"/>
      <c r="E84" s="266"/>
      <c r="F84" s="267" t="s">
        <v>557</v>
      </c>
      <c r="G84" s="266"/>
      <c r="H84" s="266" t="s">
        <v>569</v>
      </c>
      <c r="I84" s="266" t="s">
        <v>553</v>
      </c>
      <c r="J84" s="266">
        <v>20</v>
      </c>
      <c r="K84" s="256"/>
    </row>
    <row r="85" spans="2:11" ht="15" customHeight="1">
      <c r="B85" s="265"/>
      <c r="C85" s="159" t="s">
        <v>570</v>
      </c>
      <c r="D85" s="159"/>
      <c r="E85" s="159"/>
      <c r="F85" s="264" t="s">
        <v>557</v>
      </c>
      <c r="G85" s="263"/>
      <c r="H85" s="159" t="s">
        <v>571</v>
      </c>
      <c r="I85" s="159" t="s">
        <v>553</v>
      </c>
      <c r="J85" s="159">
        <v>50</v>
      </c>
      <c r="K85" s="256"/>
    </row>
    <row r="86" spans="2:11" ht="15" customHeight="1">
      <c r="B86" s="265"/>
      <c r="C86" s="159" t="s">
        <v>572</v>
      </c>
      <c r="D86" s="159"/>
      <c r="E86" s="159"/>
      <c r="F86" s="264" t="s">
        <v>557</v>
      </c>
      <c r="G86" s="263"/>
      <c r="H86" s="159" t="s">
        <v>573</v>
      </c>
      <c r="I86" s="159" t="s">
        <v>553</v>
      </c>
      <c r="J86" s="159">
        <v>20</v>
      </c>
      <c r="K86" s="256"/>
    </row>
    <row r="87" spans="2:11" ht="15" customHeight="1">
      <c r="B87" s="265"/>
      <c r="C87" s="159" t="s">
        <v>574</v>
      </c>
      <c r="D87" s="159"/>
      <c r="E87" s="159"/>
      <c r="F87" s="264" t="s">
        <v>557</v>
      </c>
      <c r="G87" s="263"/>
      <c r="H87" s="159" t="s">
        <v>575</v>
      </c>
      <c r="I87" s="159" t="s">
        <v>553</v>
      </c>
      <c r="J87" s="159">
        <v>20</v>
      </c>
      <c r="K87" s="256"/>
    </row>
    <row r="88" spans="2:11" ht="15" customHeight="1">
      <c r="B88" s="265"/>
      <c r="C88" s="159" t="s">
        <v>576</v>
      </c>
      <c r="D88" s="159"/>
      <c r="E88" s="159"/>
      <c r="F88" s="264" t="s">
        <v>557</v>
      </c>
      <c r="G88" s="263"/>
      <c r="H88" s="159" t="s">
        <v>577</v>
      </c>
      <c r="I88" s="159" t="s">
        <v>553</v>
      </c>
      <c r="J88" s="159">
        <v>50</v>
      </c>
      <c r="K88" s="256"/>
    </row>
    <row r="89" spans="2:11" ht="15" customHeight="1">
      <c r="B89" s="265"/>
      <c r="C89" s="159" t="s">
        <v>578</v>
      </c>
      <c r="D89" s="159"/>
      <c r="E89" s="159"/>
      <c r="F89" s="264" t="s">
        <v>557</v>
      </c>
      <c r="G89" s="263"/>
      <c r="H89" s="159" t="s">
        <v>578</v>
      </c>
      <c r="I89" s="159" t="s">
        <v>553</v>
      </c>
      <c r="J89" s="159">
        <v>50</v>
      </c>
      <c r="K89" s="256"/>
    </row>
    <row r="90" spans="2:11" ht="15" customHeight="1">
      <c r="B90" s="265"/>
      <c r="C90" s="159" t="s">
        <v>166</v>
      </c>
      <c r="D90" s="159"/>
      <c r="E90" s="159"/>
      <c r="F90" s="264" t="s">
        <v>557</v>
      </c>
      <c r="G90" s="263"/>
      <c r="H90" s="159" t="s">
        <v>579</v>
      </c>
      <c r="I90" s="159" t="s">
        <v>553</v>
      </c>
      <c r="J90" s="159">
        <v>255</v>
      </c>
      <c r="K90" s="256"/>
    </row>
    <row r="91" spans="2:11" ht="15" customHeight="1">
      <c r="B91" s="265"/>
      <c r="C91" s="159" t="s">
        <v>580</v>
      </c>
      <c r="D91" s="159"/>
      <c r="E91" s="159"/>
      <c r="F91" s="264" t="s">
        <v>551</v>
      </c>
      <c r="G91" s="263"/>
      <c r="H91" s="159" t="s">
        <v>581</v>
      </c>
      <c r="I91" s="159" t="s">
        <v>582</v>
      </c>
      <c r="J91" s="159"/>
      <c r="K91" s="256"/>
    </row>
    <row r="92" spans="2:11" ht="15" customHeight="1">
      <c r="B92" s="265"/>
      <c r="C92" s="159" t="s">
        <v>583</v>
      </c>
      <c r="D92" s="159"/>
      <c r="E92" s="159"/>
      <c r="F92" s="264" t="s">
        <v>551</v>
      </c>
      <c r="G92" s="263"/>
      <c r="H92" s="159" t="s">
        <v>584</v>
      </c>
      <c r="I92" s="159" t="s">
        <v>585</v>
      </c>
      <c r="J92" s="159"/>
      <c r="K92" s="256"/>
    </row>
    <row r="93" spans="2:11" ht="15" customHeight="1">
      <c r="B93" s="265"/>
      <c r="C93" s="159" t="s">
        <v>586</v>
      </c>
      <c r="D93" s="159"/>
      <c r="E93" s="159"/>
      <c r="F93" s="264" t="s">
        <v>551</v>
      </c>
      <c r="G93" s="263"/>
      <c r="H93" s="159" t="s">
        <v>586</v>
      </c>
      <c r="I93" s="159" t="s">
        <v>585</v>
      </c>
      <c r="J93" s="159"/>
      <c r="K93" s="256"/>
    </row>
    <row r="94" spans="2:11" ht="15" customHeight="1">
      <c r="B94" s="265"/>
      <c r="C94" s="159" t="s">
        <v>85</v>
      </c>
      <c r="D94" s="159"/>
      <c r="E94" s="159"/>
      <c r="F94" s="264" t="s">
        <v>551</v>
      </c>
      <c r="G94" s="263"/>
      <c r="H94" s="159" t="s">
        <v>587</v>
      </c>
      <c r="I94" s="159" t="s">
        <v>585</v>
      </c>
      <c r="J94" s="159"/>
      <c r="K94" s="256"/>
    </row>
    <row r="95" spans="2:11" ht="15" customHeight="1">
      <c r="B95" s="265"/>
      <c r="C95" s="159" t="s">
        <v>95</v>
      </c>
      <c r="D95" s="159"/>
      <c r="E95" s="159"/>
      <c r="F95" s="264" t="s">
        <v>551</v>
      </c>
      <c r="G95" s="263"/>
      <c r="H95" s="159" t="s">
        <v>588</v>
      </c>
      <c r="I95" s="159" t="s">
        <v>585</v>
      </c>
      <c r="J95" s="159"/>
      <c r="K95" s="256"/>
    </row>
    <row r="96" spans="2:11" ht="15" customHeight="1">
      <c r="B96" s="268"/>
      <c r="C96" s="269"/>
      <c r="D96" s="269"/>
      <c r="E96" s="269"/>
      <c r="F96" s="269"/>
      <c r="G96" s="269"/>
      <c r="H96" s="269"/>
      <c r="I96" s="269"/>
      <c r="J96" s="269"/>
      <c r="K96" s="270"/>
    </row>
    <row r="97" spans="2:11" ht="18.75" customHeight="1">
      <c r="B97" s="271"/>
      <c r="C97" s="272"/>
      <c r="D97" s="272"/>
      <c r="E97" s="272"/>
      <c r="F97" s="272"/>
      <c r="G97" s="272"/>
      <c r="H97" s="272"/>
      <c r="I97" s="272"/>
      <c r="J97" s="272"/>
      <c r="K97" s="271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354" t="s">
        <v>589</v>
      </c>
      <c r="D100" s="354"/>
      <c r="E100" s="354"/>
      <c r="F100" s="354"/>
      <c r="G100" s="354"/>
      <c r="H100" s="354"/>
      <c r="I100" s="354"/>
      <c r="J100" s="354"/>
      <c r="K100" s="256"/>
    </row>
    <row r="101" spans="2:11" ht="17.25" customHeight="1">
      <c r="B101" s="255"/>
      <c r="C101" s="257" t="s">
        <v>545</v>
      </c>
      <c r="D101" s="257"/>
      <c r="E101" s="257"/>
      <c r="F101" s="257" t="s">
        <v>546</v>
      </c>
      <c r="G101" s="258"/>
      <c r="H101" s="257" t="s">
        <v>161</v>
      </c>
      <c r="I101" s="257" t="s">
        <v>104</v>
      </c>
      <c r="J101" s="257" t="s">
        <v>547</v>
      </c>
      <c r="K101" s="256"/>
    </row>
    <row r="102" spans="2:11" ht="17.25" customHeight="1">
      <c r="B102" s="255"/>
      <c r="C102" s="259" t="s">
        <v>548</v>
      </c>
      <c r="D102" s="259"/>
      <c r="E102" s="259"/>
      <c r="F102" s="260" t="s">
        <v>549</v>
      </c>
      <c r="G102" s="261"/>
      <c r="H102" s="259"/>
      <c r="I102" s="259"/>
      <c r="J102" s="259" t="s">
        <v>550</v>
      </c>
      <c r="K102" s="256"/>
    </row>
    <row r="103" spans="2:11" ht="5.25" customHeight="1">
      <c r="B103" s="255"/>
      <c r="C103" s="257"/>
      <c r="D103" s="257"/>
      <c r="E103" s="257"/>
      <c r="F103" s="257"/>
      <c r="G103" s="273"/>
      <c r="H103" s="257"/>
      <c r="I103" s="257"/>
      <c r="J103" s="257"/>
      <c r="K103" s="256"/>
    </row>
    <row r="104" spans="2:11" ht="15" customHeight="1">
      <c r="B104" s="255"/>
      <c r="C104" s="159" t="s">
        <v>100</v>
      </c>
      <c r="D104" s="262"/>
      <c r="E104" s="262"/>
      <c r="F104" s="264" t="s">
        <v>551</v>
      </c>
      <c r="G104" s="273"/>
      <c r="H104" s="159" t="s">
        <v>590</v>
      </c>
      <c r="I104" s="159" t="s">
        <v>553</v>
      </c>
      <c r="J104" s="159">
        <v>20</v>
      </c>
      <c r="K104" s="256"/>
    </row>
    <row r="105" spans="2:11" ht="15" customHeight="1">
      <c r="B105" s="255"/>
      <c r="C105" s="159" t="s">
        <v>554</v>
      </c>
      <c r="D105" s="159"/>
      <c r="E105" s="159"/>
      <c r="F105" s="264" t="s">
        <v>551</v>
      </c>
      <c r="G105" s="159"/>
      <c r="H105" s="159" t="s">
        <v>590</v>
      </c>
      <c r="I105" s="159" t="s">
        <v>553</v>
      </c>
      <c r="J105" s="159">
        <v>120</v>
      </c>
      <c r="K105" s="256"/>
    </row>
    <row r="106" spans="2:11" ht="15" customHeight="1">
      <c r="B106" s="265"/>
      <c r="C106" s="159" t="s">
        <v>556</v>
      </c>
      <c r="D106" s="159"/>
      <c r="E106" s="159"/>
      <c r="F106" s="264" t="s">
        <v>557</v>
      </c>
      <c r="G106" s="159"/>
      <c r="H106" s="159" t="s">
        <v>590</v>
      </c>
      <c r="I106" s="159" t="s">
        <v>553</v>
      </c>
      <c r="J106" s="159">
        <v>50</v>
      </c>
      <c r="K106" s="256"/>
    </row>
    <row r="107" spans="2:11" ht="15" customHeight="1">
      <c r="B107" s="265"/>
      <c r="C107" s="159" t="s">
        <v>559</v>
      </c>
      <c r="D107" s="159"/>
      <c r="E107" s="159"/>
      <c r="F107" s="264" t="s">
        <v>551</v>
      </c>
      <c r="G107" s="159"/>
      <c r="H107" s="159" t="s">
        <v>590</v>
      </c>
      <c r="I107" s="159" t="s">
        <v>561</v>
      </c>
      <c r="J107" s="159"/>
      <c r="K107" s="256"/>
    </row>
    <row r="108" spans="2:11" ht="15" customHeight="1">
      <c r="B108" s="265"/>
      <c r="C108" s="159" t="s">
        <v>570</v>
      </c>
      <c r="D108" s="159"/>
      <c r="E108" s="159"/>
      <c r="F108" s="264" t="s">
        <v>557</v>
      </c>
      <c r="G108" s="159"/>
      <c r="H108" s="159" t="s">
        <v>590</v>
      </c>
      <c r="I108" s="159" t="s">
        <v>553</v>
      </c>
      <c r="J108" s="159">
        <v>50</v>
      </c>
      <c r="K108" s="256"/>
    </row>
    <row r="109" spans="2:11" ht="15" customHeight="1">
      <c r="B109" s="265"/>
      <c r="C109" s="159" t="s">
        <v>578</v>
      </c>
      <c r="D109" s="159"/>
      <c r="E109" s="159"/>
      <c r="F109" s="264" t="s">
        <v>557</v>
      </c>
      <c r="G109" s="159"/>
      <c r="H109" s="159" t="s">
        <v>590</v>
      </c>
      <c r="I109" s="159" t="s">
        <v>553</v>
      </c>
      <c r="J109" s="159">
        <v>50</v>
      </c>
      <c r="K109" s="256"/>
    </row>
    <row r="110" spans="2:11" ht="15" customHeight="1">
      <c r="B110" s="265"/>
      <c r="C110" s="159" t="s">
        <v>576</v>
      </c>
      <c r="D110" s="159"/>
      <c r="E110" s="159"/>
      <c r="F110" s="264" t="s">
        <v>557</v>
      </c>
      <c r="G110" s="159"/>
      <c r="H110" s="159" t="s">
        <v>590</v>
      </c>
      <c r="I110" s="159" t="s">
        <v>553</v>
      </c>
      <c r="J110" s="159">
        <v>50</v>
      </c>
      <c r="K110" s="256"/>
    </row>
    <row r="111" spans="2:11" ht="15" customHeight="1">
      <c r="B111" s="265"/>
      <c r="C111" s="159" t="s">
        <v>100</v>
      </c>
      <c r="D111" s="159"/>
      <c r="E111" s="159"/>
      <c r="F111" s="264" t="s">
        <v>551</v>
      </c>
      <c r="G111" s="159"/>
      <c r="H111" s="159" t="s">
        <v>591</v>
      </c>
      <c r="I111" s="159" t="s">
        <v>553</v>
      </c>
      <c r="J111" s="159">
        <v>20</v>
      </c>
      <c r="K111" s="256"/>
    </row>
    <row r="112" spans="2:11" ht="15" customHeight="1">
      <c r="B112" s="265"/>
      <c r="C112" s="159" t="s">
        <v>592</v>
      </c>
      <c r="D112" s="159"/>
      <c r="E112" s="159"/>
      <c r="F112" s="264" t="s">
        <v>551</v>
      </c>
      <c r="G112" s="159"/>
      <c r="H112" s="159" t="s">
        <v>593</v>
      </c>
      <c r="I112" s="159" t="s">
        <v>553</v>
      </c>
      <c r="J112" s="159">
        <v>120</v>
      </c>
      <c r="K112" s="256"/>
    </row>
    <row r="113" spans="2:11" ht="15" customHeight="1">
      <c r="B113" s="265"/>
      <c r="C113" s="159" t="s">
        <v>85</v>
      </c>
      <c r="D113" s="159"/>
      <c r="E113" s="159"/>
      <c r="F113" s="264" t="s">
        <v>551</v>
      </c>
      <c r="G113" s="159"/>
      <c r="H113" s="159" t="s">
        <v>594</v>
      </c>
      <c r="I113" s="159" t="s">
        <v>585</v>
      </c>
      <c r="J113" s="159"/>
      <c r="K113" s="256"/>
    </row>
    <row r="114" spans="2:11" ht="15" customHeight="1">
      <c r="B114" s="265"/>
      <c r="C114" s="159" t="s">
        <v>95</v>
      </c>
      <c r="D114" s="159"/>
      <c r="E114" s="159"/>
      <c r="F114" s="264" t="s">
        <v>551</v>
      </c>
      <c r="G114" s="159"/>
      <c r="H114" s="159" t="s">
        <v>595</v>
      </c>
      <c r="I114" s="159" t="s">
        <v>585</v>
      </c>
      <c r="J114" s="159"/>
      <c r="K114" s="256"/>
    </row>
    <row r="115" spans="2:11" ht="15" customHeight="1">
      <c r="B115" s="265"/>
      <c r="C115" s="159" t="s">
        <v>104</v>
      </c>
      <c r="D115" s="159"/>
      <c r="E115" s="159"/>
      <c r="F115" s="264" t="s">
        <v>551</v>
      </c>
      <c r="G115" s="159"/>
      <c r="H115" s="159" t="s">
        <v>596</v>
      </c>
      <c r="I115" s="159" t="s">
        <v>597</v>
      </c>
      <c r="J115" s="159"/>
      <c r="K115" s="256"/>
    </row>
    <row r="116" spans="2:11" ht="15" customHeight="1">
      <c r="B116" s="268"/>
      <c r="C116" s="274"/>
      <c r="D116" s="274"/>
      <c r="E116" s="274"/>
      <c r="F116" s="274"/>
      <c r="G116" s="274"/>
      <c r="H116" s="274"/>
      <c r="I116" s="274"/>
      <c r="J116" s="274"/>
      <c r="K116" s="270"/>
    </row>
    <row r="117" spans="2:11" ht="18.75" customHeight="1">
      <c r="B117" s="275"/>
      <c r="C117" s="242"/>
      <c r="D117" s="242"/>
      <c r="E117" s="242"/>
      <c r="F117" s="276"/>
      <c r="G117" s="242"/>
      <c r="H117" s="242"/>
      <c r="I117" s="242"/>
      <c r="J117" s="242"/>
      <c r="K117" s="275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7"/>
      <c r="C119" s="278"/>
      <c r="D119" s="278"/>
      <c r="E119" s="278"/>
      <c r="F119" s="278"/>
      <c r="G119" s="278"/>
      <c r="H119" s="278"/>
      <c r="I119" s="278"/>
      <c r="J119" s="278"/>
      <c r="K119" s="279"/>
    </row>
    <row r="120" spans="2:11" ht="45" customHeight="1">
      <c r="B120" s="280"/>
      <c r="C120" s="356" t="s">
        <v>598</v>
      </c>
      <c r="D120" s="356"/>
      <c r="E120" s="356"/>
      <c r="F120" s="356"/>
      <c r="G120" s="356"/>
      <c r="H120" s="356"/>
      <c r="I120" s="356"/>
      <c r="J120" s="356"/>
      <c r="K120" s="281"/>
    </row>
    <row r="121" spans="2:11" ht="17.25" customHeight="1">
      <c r="B121" s="282"/>
      <c r="C121" s="257" t="s">
        <v>545</v>
      </c>
      <c r="D121" s="257"/>
      <c r="E121" s="257"/>
      <c r="F121" s="257" t="s">
        <v>546</v>
      </c>
      <c r="G121" s="258"/>
      <c r="H121" s="257" t="s">
        <v>161</v>
      </c>
      <c r="I121" s="257" t="s">
        <v>104</v>
      </c>
      <c r="J121" s="257" t="s">
        <v>547</v>
      </c>
      <c r="K121" s="283"/>
    </row>
    <row r="122" spans="2:11" ht="17.25" customHeight="1">
      <c r="B122" s="282"/>
      <c r="C122" s="259" t="s">
        <v>548</v>
      </c>
      <c r="D122" s="259"/>
      <c r="E122" s="259"/>
      <c r="F122" s="260" t="s">
        <v>549</v>
      </c>
      <c r="G122" s="261"/>
      <c r="H122" s="259"/>
      <c r="I122" s="259"/>
      <c r="J122" s="259" t="s">
        <v>550</v>
      </c>
      <c r="K122" s="283"/>
    </row>
    <row r="123" spans="2:11" ht="5.25" customHeight="1">
      <c r="B123" s="284"/>
      <c r="C123" s="262"/>
      <c r="D123" s="262"/>
      <c r="E123" s="262"/>
      <c r="F123" s="262"/>
      <c r="G123" s="159"/>
      <c r="H123" s="262"/>
      <c r="I123" s="262"/>
      <c r="J123" s="262"/>
      <c r="K123" s="285"/>
    </row>
    <row r="124" spans="2:11" ht="15" customHeight="1">
      <c r="B124" s="284"/>
      <c r="C124" s="159" t="s">
        <v>554</v>
      </c>
      <c r="D124" s="262"/>
      <c r="E124" s="262"/>
      <c r="F124" s="264" t="s">
        <v>551</v>
      </c>
      <c r="G124" s="159"/>
      <c r="H124" s="159" t="s">
        <v>590</v>
      </c>
      <c r="I124" s="159" t="s">
        <v>553</v>
      </c>
      <c r="J124" s="159">
        <v>120</v>
      </c>
      <c r="K124" s="286"/>
    </row>
    <row r="125" spans="2:11" ht="15" customHeight="1">
      <c r="B125" s="284"/>
      <c r="C125" s="159" t="s">
        <v>599</v>
      </c>
      <c r="D125" s="159"/>
      <c r="E125" s="159"/>
      <c r="F125" s="264" t="s">
        <v>551</v>
      </c>
      <c r="G125" s="159"/>
      <c r="H125" s="159" t="s">
        <v>600</v>
      </c>
      <c r="I125" s="159" t="s">
        <v>553</v>
      </c>
      <c r="J125" s="159" t="s">
        <v>601</v>
      </c>
      <c r="K125" s="286"/>
    </row>
    <row r="126" spans="2:11" ht="15" customHeight="1">
      <c r="B126" s="284"/>
      <c r="C126" s="159" t="s">
        <v>500</v>
      </c>
      <c r="D126" s="159"/>
      <c r="E126" s="159"/>
      <c r="F126" s="264" t="s">
        <v>551</v>
      </c>
      <c r="G126" s="159"/>
      <c r="H126" s="159" t="s">
        <v>602</v>
      </c>
      <c r="I126" s="159" t="s">
        <v>553</v>
      </c>
      <c r="J126" s="159" t="s">
        <v>601</v>
      </c>
      <c r="K126" s="286"/>
    </row>
    <row r="127" spans="2:11" ht="15" customHeight="1">
      <c r="B127" s="284"/>
      <c r="C127" s="159" t="s">
        <v>562</v>
      </c>
      <c r="D127" s="159"/>
      <c r="E127" s="159"/>
      <c r="F127" s="264" t="s">
        <v>557</v>
      </c>
      <c r="G127" s="159"/>
      <c r="H127" s="159" t="s">
        <v>563</v>
      </c>
      <c r="I127" s="159" t="s">
        <v>553</v>
      </c>
      <c r="J127" s="159">
        <v>15</v>
      </c>
      <c r="K127" s="286"/>
    </row>
    <row r="128" spans="2:11" ht="15" customHeight="1">
      <c r="B128" s="284"/>
      <c r="C128" s="266" t="s">
        <v>564</v>
      </c>
      <c r="D128" s="266"/>
      <c r="E128" s="266"/>
      <c r="F128" s="267" t="s">
        <v>557</v>
      </c>
      <c r="G128" s="266"/>
      <c r="H128" s="266" t="s">
        <v>565</v>
      </c>
      <c r="I128" s="266" t="s">
        <v>553</v>
      </c>
      <c r="J128" s="266">
        <v>15</v>
      </c>
      <c r="K128" s="286"/>
    </row>
    <row r="129" spans="2:11" ht="15" customHeight="1">
      <c r="B129" s="284"/>
      <c r="C129" s="266" t="s">
        <v>566</v>
      </c>
      <c r="D129" s="266"/>
      <c r="E129" s="266"/>
      <c r="F129" s="267" t="s">
        <v>557</v>
      </c>
      <c r="G129" s="266"/>
      <c r="H129" s="266" t="s">
        <v>567</v>
      </c>
      <c r="I129" s="266" t="s">
        <v>553</v>
      </c>
      <c r="J129" s="266">
        <v>20</v>
      </c>
      <c r="K129" s="286"/>
    </row>
    <row r="130" spans="2:11" ht="15" customHeight="1">
      <c r="B130" s="284"/>
      <c r="C130" s="266" t="s">
        <v>568</v>
      </c>
      <c r="D130" s="266"/>
      <c r="E130" s="266"/>
      <c r="F130" s="267" t="s">
        <v>557</v>
      </c>
      <c r="G130" s="266"/>
      <c r="H130" s="266" t="s">
        <v>569</v>
      </c>
      <c r="I130" s="266" t="s">
        <v>553</v>
      </c>
      <c r="J130" s="266">
        <v>20</v>
      </c>
      <c r="K130" s="286"/>
    </row>
    <row r="131" spans="2:11" ht="15" customHeight="1">
      <c r="B131" s="284"/>
      <c r="C131" s="159" t="s">
        <v>556</v>
      </c>
      <c r="D131" s="159"/>
      <c r="E131" s="159"/>
      <c r="F131" s="264" t="s">
        <v>557</v>
      </c>
      <c r="G131" s="159"/>
      <c r="H131" s="159" t="s">
        <v>590</v>
      </c>
      <c r="I131" s="159" t="s">
        <v>553</v>
      </c>
      <c r="J131" s="159">
        <v>50</v>
      </c>
      <c r="K131" s="286"/>
    </row>
    <row r="132" spans="2:11" ht="15" customHeight="1">
      <c r="B132" s="284"/>
      <c r="C132" s="159" t="s">
        <v>570</v>
      </c>
      <c r="D132" s="159"/>
      <c r="E132" s="159"/>
      <c r="F132" s="264" t="s">
        <v>557</v>
      </c>
      <c r="G132" s="159"/>
      <c r="H132" s="159" t="s">
        <v>590</v>
      </c>
      <c r="I132" s="159" t="s">
        <v>553</v>
      </c>
      <c r="J132" s="159">
        <v>50</v>
      </c>
      <c r="K132" s="286"/>
    </row>
    <row r="133" spans="2:11" ht="15" customHeight="1">
      <c r="B133" s="284"/>
      <c r="C133" s="159" t="s">
        <v>576</v>
      </c>
      <c r="D133" s="159"/>
      <c r="E133" s="159"/>
      <c r="F133" s="264" t="s">
        <v>557</v>
      </c>
      <c r="G133" s="159"/>
      <c r="H133" s="159" t="s">
        <v>590</v>
      </c>
      <c r="I133" s="159" t="s">
        <v>553</v>
      </c>
      <c r="J133" s="159">
        <v>50</v>
      </c>
      <c r="K133" s="286"/>
    </row>
    <row r="134" spans="2:11" ht="15" customHeight="1">
      <c r="B134" s="284"/>
      <c r="C134" s="159" t="s">
        <v>578</v>
      </c>
      <c r="D134" s="159"/>
      <c r="E134" s="159"/>
      <c r="F134" s="264" t="s">
        <v>557</v>
      </c>
      <c r="G134" s="159"/>
      <c r="H134" s="159" t="s">
        <v>590</v>
      </c>
      <c r="I134" s="159" t="s">
        <v>553</v>
      </c>
      <c r="J134" s="159">
        <v>50</v>
      </c>
      <c r="K134" s="286"/>
    </row>
    <row r="135" spans="2:11" ht="15" customHeight="1">
      <c r="B135" s="284"/>
      <c r="C135" s="159" t="s">
        <v>166</v>
      </c>
      <c r="D135" s="159"/>
      <c r="E135" s="159"/>
      <c r="F135" s="264" t="s">
        <v>557</v>
      </c>
      <c r="G135" s="159"/>
      <c r="H135" s="159" t="s">
        <v>603</v>
      </c>
      <c r="I135" s="159" t="s">
        <v>553</v>
      </c>
      <c r="J135" s="159">
        <v>255</v>
      </c>
      <c r="K135" s="286"/>
    </row>
    <row r="136" spans="2:11" ht="15" customHeight="1">
      <c r="B136" s="284"/>
      <c r="C136" s="159" t="s">
        <v>580</v>
      </c>
      <c r="D136" s="159"/>
      <c r="E136" s="159"/>
      <c r="F136" s="264" t="s">
        <v>551</v>
      </c>
      <c r="G136" s="159"/>
      <c r="H136" s="159" t="s">
        <v>604</v>
      </c>
      <c r="I136" s="159" t="s">
        <v>582</v>
      </c>
      <c r="J136" s="159"/>
      <c r="K136" s="286"/>
    </row>
    <row r="137" spans="2:11" ht="15" customHeight="1">
      <c r="B137" s="284"/>
      <c r="C137" s="159" t="s">
        <v>583</v>
      </c>
      <c r="D137" s="159"/>
      <c r="E137" s="159"/>
      <c r="F137" s="264" t="s">
        <v>551</v>
      </c>
      <c r="G137" s="159"/>
      <c r="H137" s="159" t="s">
        <v>605</v>
      </c>
      <c r="I137" s="159" t="s">
        <v>585</v>
      </c>
      <c r="J137" s="159"/>
      <c r="K137" s="286"/>
    </row>
    <row r="138" spans="2:11" ht="15" customHeight="1">
      <c r="B138" s="284"/>
      <c r="C138" s="159" t="s">
        <v>586</v>
      </c>
      <c r="D138" s="159"/>
      <c r="E138" s="159"/>
      <c r="F138" s="264" t="s">
        <v>551</v>
      </c>
      <c r="G138" s="159"/>
      <c r="H138" s="159" t="s">
        <v>586</v>
      </c>
      <c r="I138" s="159" t="s">
        <v>585</v>
      </c>
      <c r="J138" s="159"/>
      <c r="K138" s="286"/>
    </row>
    <row r="139" spans="2:11" ht="15" customHeight="1">
      <c r="B139" s="284"/>
      <c r="C139" s="159" t="s">
        <v>85</v>
      </c>
      <c r="D139" s="159"/>
      <c r="E139" s="159"/>
      <c r="F139" s="264" t="s">
        <v>551</v>
      </c>
      <c r="G139" s="159"/>
      <c r="H139" s="159" t="s">
        <v>606</v>
      </c>
      <c r="I139" s="159" t="s">
        <v>585</v>
      </c>
      <c r="J139" s="159"/>
      <c r="K139" s="286"/>
    </row>
    <row r="140" spans="2:11" ht="15" customHeight="1">
      <c r="B140" s="284"/>
      <c r="C140" s="159" t="s">
        <v>607</v>
      </c>
      <c r="D140" s="159"/>
      <c r="E140" s="159"/>
      <c r="F140" s="264" t="s">
        <v>551</v>
      </c>
      <c r="G140" s="159"/>
      <c r="H140" s="159" t="s">
        <v>608</v>
      </c>
      <c r="I140" s="159" t="s">
        <v>585</v>
      </c>
      <c r="J140" s="159"/>
      <c r="K140" s="286"/>
    </row>
    <row r="141" spans="2:11" ht="15" customHeight="1">
      <c r="B141" s="287"/>
      <c r="C141" s="288"/>
      <c r="D141" s="288"/>
      <c r="E141" s="288"/>
      <c r="F141" s="288"/>
      <c r="G141" s="288"/>
      <c r="H141" s="288"/>
      <c r="I141" s="288"/>
      <c r="J141" s="288"/>
      <c r="K141" s="289"/>
    </row>
    <row r="142" spans="2:11" ht="18.75" customHeight="1">
      <c r="B142" s="242"/>
      <c r="C142" s="242"/>
      <c r="D142" s="242"/>
      <c r="E142" s="242"/>
      <c r="F142" s="276"/>
      <c r="G142" s="242"/>
      <c r="H142" s="242"/>
      <c r="I142" s="242"/>
      <c r="J142" s="242"/>
      <c r="K142" s="242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354" t="s">
        <v>609</v>
      </c>
      <c r="D145" s="354"/>
      <c r="E145" s="354"/>
      <c r="F145" s="354"/>
      <c r="G145" s="354"/>
      <c r="H145" s="354"/>
      <c r="I145" s="354"/>
      <c r="J145" s="354"/>
      <c r="K145" s="256"/>
    </row>
    <row r="146" spans="2:11" ht="17.25" customHeight="1">
      <c r="B146" s="255"/>
      <c r="C146" s="257" t="s">
        <v>545</v>
      </c>
      <c r="D146" s="257"/>
      <c r="E146" s="257"/>
      <c r="F146" s="257" t="s">
        <v>546</v>
      </c>
      <c r="G146" s="258"/>
      <c r="H146" s="257" t="s">
        <v>161</v>
      </c>
      <c r="I146" s="257" t="s">
        <v>104</v>
      </c>
      <c r="J146" s="257" t="s">
        <v>547</v>
      </c>
      <c r="K146" s="256"/>
    </row>
    <row r="147" spans="2:11" ht="17.25" customHeight="1">
      <c r="B147" s="255"/>
      <c r="C147" s="259" t="s">
        <v>548</v>
      </c>
      <c r="D147" s="259"/>
      <c r="E147" s="259"/>
      <c r="F147" s="260" t="s">
        <v>549</v>
      </c>
      <c r="G147" s="261"/>
      <c r="H147" s="259"/>
      <c r="I147" s="259"/>
      <c r="J147" s="259" t="s">
        <v>550</v>
      </c>
      <c r="K147" s="256"/>
    </row>
    <row r="148" spans="2:11" ht="5.25" customHeight="1">
      <c r="B148" s="265"/>
      <c r="C148" s="262"/>
      <c r="D148" s="262"/>
      <c r="E148" s="262"/>
      <c r="F148" s="262"/>
      <c r="G148" s="263"/>
      <c r="H148" s="262"/>
      <c r="I148" s="262"/>
      <c r="J148" s="262"/>
      <c r="K148" s="286"/>
    </row>
    <row r="149" spans="2:11" ht="15" customHeight="1">
      <c r="B149" s="265"/>
      <c r="C149" s="290" t="s">
        <v>554</v>
      </c>
      <c r="D149" s="159"/>
      <c r="E149" s="159"/>
      <c r="F149" s="291" t="s">
        <v>551</v>
      </c>
      <c r="G149" s="159"/>
      <c r="H149" s="290" t="s">
        <v>590</v>
      </c>
      <c r="I149" s="290" t="s">
        <v>553</v>
      </c>
      <c r="J149" s="290">
        <v>120</v>
      </c>
      <c r="K149" s="286"/>
    </row>
    <row r="150" spans="2:11" ht="15" customHeight="1">
      <c r="B150" s="265"/>
      <c r="C150" s="290" t="s">
        <v>599</v>
      </c>
      <c r="D150" s="159"/>
      <c r="E150" s="159"/>
      <c r="F150" s="291" t="s">
        <v>551</v>
      </c>
      <c r="G150" s="159"/>
      <c r="H150" s="290" t="s">
        <v>610</v>
      </c>
      <c r="I150" s="290" t="s">
        <v>553</v>
      </c>
      <c r="J150" s="290" t="s">
        <v>601</v>
      </c>
      <c r="K150" s="286"/>
    </row>
    <row r="151" spans="2:11" ht="15" customHeight="1">
      <c r="B151" s="265"/>
      <c r="C151" s="290" t="s">
        <v>500</v>
      </c>
      <c r="D151" s="159"/>
      <c r="E151" s="159"/>
      <c r="F151" s="291" t="s">
        <v>551</v>
      </c>
      <c r="G151" s="159"/>
      <c r="H151" s="290" t="s">
        <v>0</v>
      </c>
      <c r="I151" s="290" t="s">
        <v>553</v>
      </c>
      <c r="J151" s="290" t="s">
        <v>601</v>
      </c>
      <c r="K151" s="286"/>
    </row>
    <row r="152" spans="2:11" ht="15" customHeight="1">
      <c r="B152" s="265"/>
      <c r="C152" s="290" t="s">
        <v>556</v>
      </c>
      <c r="D152" s="159"/>
      <c r="E152" s="159"/>
      <c r="F152" s="291" t="s">
        <v>557</v>
      </c>
      <c r="G152" s="159"/>
      <c r="H152" s="290" t="s">
        <v>590</v>
      </c>
      <c r="I152" s="290" t="s">
        <v>553</v>
      </c>
      <c r="J152" s="290">
        <v>50</v>
      </c>
      <c r="K152" s="286"/>
    </row>
    <row r="153" spans="2:11" ht="15" customHeight="1">
      <c r="B153" s="265"/>
      <c r="C153" s="290" t="s">
        <v>559</v>
      </c>
      <c r="D153" s="159"/>
      <c r="E153" s="159"/>
      <c r="F153" s="291" t="s">
        <v>551</v>
      </c>
      <c r="G153" s="159"/>
      <c r="H153" s="290" t="s">
        <v>590</v>
      </c>
      <c r="I153" s="290" t="s">
        <v>561</v>
      </c>
      <c r="J153" s="290"/>
      <c r="K153" s="286"/>
    </row>
    <row r="154" spans="2:11" ht="15" customHeight="1">
      <c r="B154" s="265"/>
      <c r="C154" s="290" t="s">
        <v>570</v>
      </c>
      <c r="D154" s="159"/>
      <c r="E154" s="159"/>
      <c r="F154" s="291" t="s">
        <v>557</v>
      </c>
      <c r="G154" s="159"/>
      <c r="H154" s="290" t="s">
        <v>590</v>
      </c>
      <c r="I154" s="290" t="s">
        <v>553</v>
      </c>
      <c r="J154" s="290">
        <v>50</v>
      </c>
      <c r="K154" s="286"/>
    </row>
    <row r="155" spans="2:11" ht="15" customHeight="1">
      <c r="B155" s="265"/>
      <c r="C155" s="290" t="s">
        <v>578</v>
      </c>
      <c r="D155" s="159"/>
      <c r="E155" s="159"/>
      <c r="F155" s="291" t="s">
        <v>557</v>
      </c>
      <c r="G155" s="159"/>
      <c r="H155" s="290" t="s">
        <v>590</v>
      </c>
      <c r="I155" s="290" t="s">
        <v>553</v>
      </c>
      <c r="J155" s="290">
        <v>50</v>
      </c>
      <c r="K155" s="286"/>
    </row>
    <row r="156" spans="2:11" ht="15" customHeight="1">
      <c r="B156" s="265"/>
      <c r="C156" s="290" t="s">
        <v>576</v>
      </c>
      <c r="D156" s="159"/>
      <c r="E156" s="159"/>
      <c r="F156" s="291" t="s">
        <v>557</v>
      </c>
      <c r="G156" s="159"/>
      <c r="H156" s="290" t="s">
        <v>590</v>
      </c>
      <c r="I156" s="290" t="s">
        <v>553</v>
      </c>
      <c r="J156" s="290">
        <v>50</v>
      </c>
      <c r="K156" s="286"/>
    </row>
    <row r="157" spans="2:11" ht="15" customHeight="1">
      <c r="B157" s="265"/>
      <c r="C157" s="290" t="s">
        <v>152</v>
      </c>
      <c r="D157" s="159"/>
      <c r="E157" s="159"/>
      <c r="F157" s="291" t="s">
        <v>551</v>
      </c>
      <c r="G157" s="159"/>
      <c r="H157" s="290" t="s">
        <v>1</v>
      </c>
      <c r="I157" s="290" t="s">
        <v>553</v>
      </c>
      <c r="J157" s="290" t="s">
        <v>2</v>
      </c>
      <c r="K157" s="286"/>
    </row>
    <row r="158" spans="2:11" ht="15" customHeight="1">
      <c r="B158" s="265"/>
      <c r="C158" s="290" t="s">
        <v>3</v>
      </c>
      <c r="D158" s="159"/>
      <c r="E158" s="159"/>
      <c r="F158" s="291" t="s">
        <v>551</v>
      </c>
      <c r="G158" s="159"/>
      <c r="H158" s="290" t="s">
        <v>4</v>
      </c>
      <c r="I158" s="290" t="s">
        <v>585</v>
      </c>
      <c r="J158" s="290"/>
      <c r="K158" s="286"/>
    </row>
    <row r="159" spans="2:11" ht="15" customHeight="1">
      <c r="B159" s="292"/>
      <c r="C159" s="274"/>
      <c r="D159" s="274"/>
      <c r="E159" s="274"/>
      <c r="F159" s="274"/>
      <c r="G159" s="274"/>
      <c r="H159" s="274"/>
      <c r="I159" s="274"/>
      <c r="J159" s="274"/>
      <c r="K159" s="293"/>
    </row>
    <row r="160" spans="2:11" ht="18.75" customHeight="1">
      <c r="B160" s="242"/>
      <c r="C160" s="159"/>
      <c r="D160" s="159"/>
      <c r="E160" s="159"/>
      <c r="F160" s="264"/>
      <c r="G160" s="159"/>
      <c r="H160" s="159"/>
      <c r="I160" s="159"/>
      <c r="J160" s="159"/>
      <c r="K160" s="242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56" t="s">
        <v>5</v>
      </c>
      <c r="D163" s="356"/>
      <c r="E163" s="356"/>
      <c r="F163" s="356"/>
      <c r="G163" s="356"/>
      <c r="H163" s="356"/>
      <c r="I163" s="356"/>
      <c r="J163" s="356"/>
      <c r="K163" s="238"/>
    </row>
    <row r="164" spans="2:11" ht="17.25" customHeight="1">
      <c r="B164" s="237"/>
      <c r="C164" s="257" t="s">
        <v>545</v>
      </c>
      <c r="D164" s="257"/>
      <c r="E164" s="257"/>
      <c r="F164" s="257" t="s">
        <v>546</v>
      </c>
      <c r="G164" s="294"/>
      <c r="H164" s="295" t="s">
        <v>161</v>
      </c>
      <c r="I164" s="295" t="s">
        <v>104</v>
      </c>
      <c r="J164" s="257" t="s">
        <v>547</v>
      </c>
      <c r="K164" s="238"/>
    </row>
    <row r="165" spans="2:11" ht="17.25" customHeight="1">
      <c r="B165" s="239"/>
      <c r="C165" s="259" t="s">
        <v>548</v>
      </c>
      <c r="D165" s="259"/>
      <c r="E165" s="259"/>
      <c r="F165" s="260" t="s">
        <v>549</v>
      </c>
      <c r="G165" s="296"/>
      <c r="H165" s="297"/>
      <c r="I165" s="297"/>
      <c r="J165" s="259" t="s">
        <v>550</v>
      </c>
      <c r="K165" s="240"/>
    </row>
    <row r="166" spans="2:11" ht="5.25" customHeight="1">
      <c r="B166" s="265"/>
      <c r="C166" s="262"/>
      <c r="D166" s="262"/>
      <c r="E166" s="262"/>
      <c r="F166" s="262"/>
      <c r="G166" s="263"/>
      <c r="H166" s="262"/>
      <c r="I166" s="262"/>
      <c r="J166" s="262"/>
      <c r="K166" s="286"/>
    </row>
    <row r="167" spans="2:11" ht="15" customHeight="1">
      <c r="B167" s="265"/>
      <c r="C167" s="159" t="s">
        <v>554</v>
      </c>
      <c r="D167" s="159"/>
      <c r="E167" s="159"/>
      <c r="F167" s="264" t="s">
        <v>551</v>
      </c>
      <c r="G167" s="159"/>
      <c r="H167" s="159" t="s">
        <v>590</v>
      </c>
      <c r="I167" s="159" t="s">
        <v>553</v>
      </c>
      <c r="J167" s="159">
        <v>120</v>
      </c>
      <c r="K167" s="286"/>
    </row>
    <row r="168" spans="2:11" ht="15" customHeight="1">
      <c r="B168" s="265"/>
      <c r="C168" s="159" t="s">
        <v>599</v>
      </c>
      <c r="D168" s="159"/>
      <c r="E168" s="159"/>
      <c r="F168" s="264" t="s">
        <v>551</v>
      </c>
      <c r="G168" s="159"/>
      <c r="H168" s="159" t="s">
        <v>600</v>
      </c>
      <c r="I168" s="159" t="s">
        <v>553</v>
      </c>
      <c r="J168" s="159" t="s">
        <v>601</v>
      </c>
      <c r="K168" s="286"/>
    </row>
    <row r="169" spans="2:11" ht="15" customHeight="1">
      <c r="B169" s="265"/>
      <c r="C169" s="159" t="s">
        <v>500</v>
      </c>
      <c r="D169" s="159"/>
      <c r="E169" s="159"/>
      <c r="F169" s="264" t="s">
        <v>551</v>
      </c>
      <c r="G169" s="159"/>
      <c r="H169" s="159" t="s">
        <v>6</v>
      </c>
      <c r="I169" s="159" t="s">
        <v>553</v>
      </c>
      <c r="J169" s="159" t="s">
        <v>601</v>
      </c>
      <c r="K169" s="286"/>
    </row>
    <row r="170" spans="2:11" ht="15" customHeight="1">
      <c r="B170" s="265"/>
      <c r="C170" s="159" t="s">
        <v>556</v>
      </c>
      <c r="D170" s="159"/>
      <c r="E170" s="159"/>
      <c r="F170" s="264" t="s">
        <v>557</v>
      </c>
      <c r="G170" s="159"/>
      <c r="H170" s="159" t="s">
        <v>6</v>
      </c>
      <c r="I170" s="159" t="s">
        <v>553</v>
      </c>
      <c r="J170" s="159">
        <v>50</v>
      </c>
      <c r="K170" s="286"/>
    </row>
    <row r="171" spans="2:11" ht="15" customHeight="1">
      <c r="B171" s="265"/>
      <c r="C171" s="159" t="s">
        <v>559</v>
      </c>
      <c r="D171" s="159"/>
      <c r="E171" s="159"/>
      <c r="F171" s="264" t="s">
        <v>551</v>
      </c>
      <c r="G171" s="159"/>
      <c r="H171" s="159" t="s">
        <v>6</v>
      </c>
      <c r="I171" s="159" t="s">
        <v>561</v>
      </c>
      <c r="J171" s="159"/>
      <c r="K171" s="286"/>
    </row>
    <row r="172" spans="2:11" ht="15" customHeight="1">
      <c r="B172" s="265"/>
      <c r="C172" s="159" t="s">
        <v>570</v>
      </c>
      <c r="D172" s="159"/>
      <c r="E172" s="159"/>
      <c r="F172" s="264" t="s">
        <v>557</v>
      </c>
      <c r="G172" s="159"/>
      <c r="H172" s="159" t="s">
        <v>6</v>
      </c>
      <c r="I172" s="159" t="s">
        <v>553</v>
      </c>
      <c r="J172" s="159">
        <v>50</v>
      </c>
      <c r="K172" s="286"/>
    </row>
    <row r="173" spans="2:11" ht="15" customHeight="1">
      <c r="B173" s="265"/>
      <c r="C173" s="159" t="s">
        <v>578</v>
      </c>
      <c r="D173" s="159"/>
      <c r="E173" s="159"/>
      <c r="F173" s="264" t="s">
        <v>557</v>
      </c>
      <c r="G173" s="159"/>
      <c r="H173" s="159" t="s">
        <v>6</v>
      </c>
      <c r="I173" s="159" t="s">
        <v>553</v>
      </c>
      <c r="J173" s="159">
        <v>50</v>
      </c>
      <c r="K173" s="286"/>
    </row>
    <row r="174" spans="2:11" ht="15" customHeight="1">
      <c r="B174" s="265"/>
      <c r="C174" s="159" t="s">
        <v>576</v>
      </c>
      <c r="D174" s="159"/>
      <c r="E174" s="159"/>
      <c r="F174" s="264" t="s">
        <v>557</v>
      </c>
      <c r="G174" s="159"/>
      <c r="H174" s="159" t="s">
        <v>6</v>
      </c>
      <c r="I174" s="159" t="s">
        <v>553</v>
      </c>
      <c r="J174" s="159">
        <v>50</v>
      </c>
      <c r="K174" s="286"/>
    </row>
    <row r="175" spans="2:11" ht="15" customHeight="1">
      <c r="B175" s="265"/>
      <c r="C175" s="159" t="s">
        <v>160</v>
      </c>
      <c r="D175" s="159"/>
      <c r="E175" s="159"/>
      <c r="F175" s="264" t="s">
        <v>551</v>
      </c>
      <c r="G175" s="159"/>
      <c r="H175" s="159" t="s">
        <v>7</v>
      </c>
      <c r="I175" s="159" t="s">
        <v>8</v>
      </c>
      <c r="J175" s="159"/>
      <c r="K175" s="286"/>
    </row>
    <row r="176" spans="2:11" ht="15" customHeight="1">
      <c r="B176" s="265"/>
      <c r="C176" s="159" t="s">
        <v>104</v>
      </c>
      <c r="D176" s="159"/>
      <c r="E176" s="159"/>
      <c r="F176" s="264" t="s">
        <v>551</v>
      </c>
      <c r="G176" s="159"/>
      <c r="H176" s="159" t="s">
        <v>9</v>
      </c>
      <c r="I176" s="159" t="s">
        <v>10</v>
      </c>
      <c r="J176" s="159">
        <v>1</v>
      </c>
      <c r="K176" s="286"/>
    </row>
    <row r="177" spans="2:11" ht="15" customHeight="1">
      <c r="B177" s="265"/>
      <c r="C177" s="159" t="s">
        <v>100</v>
      </c>
      <c r="D177" s="159"/>
      <c r="E177" s="159"/>
      <c r="F177" s="264" t="s">
        <v>551</v>
      </c>
      <c r="G177" s="159"/>
      <c r="H177" s="159" t="s">
        <v>11</v>
      </c>
      <c r="I177" s="159" t="s">
        <v>553</v>
      </c>
      <c r="J177" s="159">
        <v>20</v>
      </c>
      <c r="K177" s="286"/>
    </row>
    <row r="178" spans="2:11" ht="15" customHeight="1">
      <c r="B178" s="265"/>
      <c r="C178" s="159" t="s">
        <v>161</v>
      </c>
      <c r="D178" s="159"/>
      <c r="E178" s="159"/>
      <c r="F178" s="264" t="s">
        <v>551</v>
      </c>
      <c r="G178" s="159"/>
      <c r="H178" s="159" t="s">
        <v>12</v>
      </c>
      <c r="I178" s="159" t="s">
        <v>553</v>
      </c>
      <c r="J178" s="159">
        <v>255</v>
      </c>
      <c r="K178" s="286"/>
    </row>
    <row r="179" spans="2:11" ht="15" customHeight="1">
      <c r="B179" s="265"/>
      <c r="C179" s="159" t="s">
        <v>162</v>
      </c>
      <c r="D179" s="159"/>
      <c r="E179" s="159"/>
      <c r="F179" s="264" t="s">
        <v>551</v>
      </c>
      <c r="G179" s="159"/>
      <c r="H179" s="159" t="s">
        <v>516</v>
      </c>
      <c r="I179" s="159" t="s">
        <v>553</v>
      </c>
      <c r="J179" s="159">
        <v>10</v>
      </c>
      <c r="K179" s="286"/>
    </row>
    <row r="180" spans="2:11" ht="15" customHeight="1">
      <c r="B180" s="265"/>
      <c r="C180" s="159" t="s">
        <v>163</v>
      </c>
      <c r="D180" s="159"/>
      <c r="E180" s="159"/>
      <c r="F180" s="264" t="s">
        <v>551</v>
      </c>
      <c r="G180" s="159"/>
      <c r="H180" s="159" t="s">
        <v>13</v>
      </c>
      <c r="I180" s="159" t="s">
        <v>585</v>
      </c>
      <c r="J180" s="159"/>
      <c r="K180" s="286"/>
    </row>
    <row r="181" spans="2:11" ht="15" customHeight="1">
      <c r="B181" s="265"/>
      <c r="C181" s="159" t="s">
        <v>14</v>
      </c>
      <c r="D181" s="159"/>
      <c r="E181" s="159"/>
      <c r="F181" s="264" t="s">
        <v>551</v>
      </c>
      <c r="G181" s="159"/>
      <c r="H181" s="159" t="s">
        <v>15</v>
      </c>
      <c r="I181" s="159" t="s">
        <v>585</v>
      </c>
      <c r="J181" s="159"/>
      <c r="K181" s="286"/>
    </row>
    <row r="182" spans="2:11" ht="15" customHeight="1">
      <c r="B182" s="265"/>
      <c r="C182" s="159" t="s">
        <v>3</v>
      </c>
      <c r="D182" s="159"/>
      <c r="E182" s="159"/>
      <c r="F182" s="264" t="s">
        <v>551</v>
      </c>
      <c r="G182" s="159"/>
      <c r="H182" s="159" t="s">
        <v>16</v>
      </c>
      <c r="I182" s="159" t="s">
        <v>585</v>
      </c>
      <c r="J182" s="159"/>
      <c r="K182" s="286"/>
    </row>
    <row r="183" spans="2:11" ht="15" customHeight="1">
      <c r="B183" s="265"/>
      <c r="C183" s="159" t="s">
        <v>165</v>
      </c>
      <c r="D183" s="159"/>
      <c r="E183" s="159"/>
      <c r="F183" s="264" t="s">
        <v>557</v>
      </c>
      <c r="G183" s="159"/>
      <c r="H183" s="159" t="s">
        <v>17</v>
      </c>
      <c r="I183" s="159" t="s">
        <v>553</v>
      </c>
      <c r="J183" s="159">
        <v>50</v>
      </c>
      <c r="K183" s="286"/>
    </row>
    <row r="184" spans="2:11" ht="15" customHeight="1">
      <c r="B184" s="265"/>
      <c r="C184" s="159" t="s">
        <v>18</v>
      </c>
      <c r="D184" s="159"/>
      <c r="E184" s="159"/>
      <c r="F184" s="264" t="s">
        <v>557</v>
      </c>
      <c r="G184" s="159"/>
      <c r="H184" s="159" t="s">
        <v>19</v>
      </c>
      <c r="I184" s="159" t="s">
        <v>20</v>
      </c>
      <c r="J184" s="159"/>
      <c r="K184" s="286"/>
    </row>
    <row r="185" spans="2:11" ht="15" customHeight="1">
      <c r="B185" s="265"/>
      <c r="C185" s="159" t="s">
        <v>21</v>
      </c>
      <c r="D185" s="159"/>
      <c r="E185" s="159"/>
      <c r="F185" s="264" t="s">
        <v>557</v>
      </c>
      <c r="G185" s="159"/>
      <c r="H185" s="159" t="s">
        <v>22</v>
      </c>
      <c r="I185" s="159" t="s">
        <v>20</v>
      </c>
      <c r="J185" s="159"/>
      <c r="K185" s="286"/>
    </row>
    <row r="186" spans="2:11" ht="15" customHeight="1">
      <c r="B186" s="265"/>
      <c r="C186" s="159" t="s">
        <v>23</v>
      </c>
      <c r="D186" s="159"/>
      <c r="E186" s="159"/>
      <c r="F186" s="264" t="s">
        <v>557</v>
      </c>
      <c r="G186" s="159"/>
      <c r="H186" s="159" t="s">
        <v>24</v>
      </c>
      <c r="I186" s="159" t="s">
        <v>20</v>
      </c>
      <c r="J186" s="159"/>
      <c r="K186" s="286"/>
    </row>
    <row r="187" spans="2:11" ht="15" customHeight="1">
      <c r="B187" s="265"/>
      <c r="C187" s="298" t="s">
        <v>25</v>
      </c>
      <c r="D187" s="159"/>
      <c r="E187" s="159"/>
      <c r="F187" s="264" t="s">
        <v>557</v>
      </c>
      <c r="G187" s="159"/>
      <c r="H187" s="159" t="s">
        <v>26</v>
      </c>
      <c r="I187" s="159" t="s">
        <v>27</v>
      </c>
      <c r="J187" s="299" t="s">
        <v>28</v>
      </c>
      <c r="K187" s="286"/>
    </row>
    <row r="188" spans="2:11" ht="15" customHeight="1">
      <c r="B188" s="265"/>
      <c r="C188" s="250" t="s">
        <v>89</v>
      </c>
      <c r="D188" s="159"/>
      <c r="E188" s="159"/>
      <c r="F188" s="264" t="s">
        <v>551</v>
      </c>
      <c r="G188" s="159"/>
      <c r="H188" s="242" t="s">
        <v>29</v>
      </c>
      <c r="I188" s="159" t="s">
        <v>30</v>
      </c>
      <c r="J188" s="159"/>
      <c r="K188" s="286"/>
    </row>
    <row r="189" spans="2:11" ht="15" customHeight="1">
      <c r="B189" s="265"/>
      <c r="C189" s="250" t="s">
        <v>31</v>
      </c>
      <c r="D189" s="159"/>
      <c r="E189" s="159"/>
      <c r="F189" s="264" t="s">
        <v>551</v>
      </c>
      <c r="G189" s="159"/>
      <c r="H189" s="159" t="s">
        <v>32</v>
      </c>
      <c r="I189" s="159" t="s">
        <v>585</v>
      </c>
      <c r="J189" s="159"/>
      <c r="K189" s="286"/>
    </row>
    <row r="190" spans="2:11" ht="15" customHeight="1">
      <c r="B190" s="265"/>
      <c r="C190" s="250" t="s">
        <v>33</v>
      </c>
      <c r="D190" s="159"/>
      <c r="E190" s="159"/>
      <c r="F190" s="264" t="s">
        <v>551</v>
      </c>
      <c r="G190" s="159"/>
      <c r="H190" s="159" t="s">
        <v>34</v>
      </c>
      <c r="I190" s="159" t="s">
        <v>585</v>
      </c>
      <c r="J190" s="159"/>
      <c r="K190" s="286"/>
    </row>
    <row r="191" spans="2:11" ht="15" customHeight="1">
      <c r="B191" s="265"/>
      <c r="C191" s="250" t="s">
        <v>35</v>
      </c>
      <c r="D191" s="159"/>
      <c r="E191" s="159"/>
      <c r="F191" s="264" t="s">
        <v>557</v>
      </c>
      <c r="G191" s="159"/>
      <c r="H191" s="159" t="s">
        <v>36</v>
      </c>
      <c r="I191" s="159" t="s">
        <v>585</v>
      </c>
      <c r="J191" s="159"/>
      <c r="K191" s="286"/>
    </row>
    <row r="192" spans="2:11" ht="15" customHeight="1">
      <c r="B192" s="292"/>
      <c r="C192" s="300"/>
      <c r="D192" s="274"/>
      <c r="E192" s="274"/>
      <c r="F192" s="274"/>
      <c r="G192" s="274"/>
      <c r="H192" s="274"/>
      <c r="I192" s="274"/>
      <c r="J192" s="274"/>
      <c r="K192" s="293"/>
    </row>
    <row r="193" spans="2:11" ht="18.75" customHeight="1">
      <c r="B193" s="242"/>
      <c r="C193" s="159"/>
      <c r="D193" s="159"/>
      <c r="E193" s="159"/>
      <c r="F193" s="264"/>
      <c r="G193" s="159"/>
      <c r="H193" s="159"/>
      <c r="I193" s="159"/>
      <c r="J193" s="159"/>
      <c r="K193" s="242"/>
    </row>
    <row r="194" spans="2:11" ht="18.75" customHeight="1">
      <c r="B194" s="242"/>
      <c r="C194" s="159"/>
      <c r="D194" s="159"/>
      <c r="E194" s="159"/>
      <c r="F194" s="264"/>
      <c r="G194" s="159"/>
      <c r="H194" s="159"/>
      <c r="I194" s="159"/>
      <c r="J194" s="159"/>
      <c r="K194" s="242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56" t="s">
        <v>37</v>
      </c>
      <c r="D197" s="356"/>
      <c r="E197" s="356"/>
      <c r="F197" s="356"/>
      <c r="G197" s="356"/>
      <c r="H197" s="356"/>
      <c r="I197" s="356"/>
      <c r="J197" s="356"/>
      <c r="K197" s="238"/>
    </row>
    <row r="198" spans="2:11" ht="25.5" customHeight="1">
      <c r="B198" s="237"/>
      <c r="C198" s="127" t="s">
        <v>38</v>
      </c>
      <c r="D198" s="127"/>
      <c r="E198" s="127"/>
      <c r="F198" s="127" t="s">
        <v>39</v>
      </c>
      <c r="G198" s="301"/>
      <c r="H198" s="355" t="s">
        <v>40</v>
      </c>
      <c r="I198" s="355"/>
      <c r="J198" s="355"/>
      <c r="K198" s="238"/>
    </row>
    <row r="199" spans="2:11" ht="5.25" customHeight="1">
      <c r="B199" s="265"/>
      <c r="C199" s="262"/>
      <c r="D199" s="262"/>
      <c r="E199" s="262"/>
      <c r="F199" s="262"/>
      <c r="G199" s="159"/>
      <c r="H199" s="262"/>
      <c r="I199" s="262"/>
      <c r="J199" s="262"/>
      <c r="K199" s="286"/>
    </row>
    <row r="200" spans="2:11" ht="15" customHeight="1">
      <c r="B200" s="265"/>
      <c r="C200" s="159" t="s">
        <v>30</v>
      </c>
      <c r="D200" s="159"/>
      <c r="E200" s="159"/>
      <c r="F200" s="264" t="s">
        <v>90</v>
      </c>
      <c r="G200" s="159"/>
      <c r="H200" s="351" t="s">
        <v>41</v>
      </c>
      <c r="I200" s="351"/>
      <c r="J200" s="351"/>
      <c r="K200" s="286"/>
    </row>
    <row r="201" spans="2:11" ht="15" customHeight="1">
      <c r="B201" s="265"/>
      <c r="C201" s="271"/>
      <c r="D201" s="159"/>
      <c r="E201" s="159"/>
      <c r="F201" s="264" t="s">
        <v>91</v>
      </c>
      <c r="G201" s="159"/>
      <c r="H201" s="351" t="s">
        <v>42</v>
      </c>
      <c r="I201" s="351"/>
      <c r="J201" s="351"/>
      <c r="K201" s="286"/>
    </row>
    <row r="202" spans="2:11" ht="15" customHeight="1">
      <c r="B202" s="265"/>
      <c r="C202" s="271"/>
      <c r="D202" s="159"/>
      <c r="E202" s="159"/>
      <c r="F202" s="264" t="s">
        <v>94</v>
      </c>
      <c r="G202" s="159"/>
      <c r="H202" s="351" t="s">
        <v>43</v>
      </c>
      <c r="I202" s="351"/>
      <c r="J202" s="351"/>
      <c r="K202" s="286"/>
    </row>
    <row r="203" spans="2:11" ht="15" customHeight="1">
      <c r="B203" s="265"/>
      <c r="C203" s="159"/>
      <c r="D203" s="159"/>
      <c r="E203" s="159"/>
      <c r="F203" s="264" t="s">
        <v>92</v>
      </c>
      <c r="G203" s="159"/>
      <c r="H203" s="351" t="s">
        <v>44</v>
      </c>
      <c r="I203" s="351"/>
      <c r="J203" s="351"/>
      <c r="K203" s="286"/>
    </row>
    <row r="204" spans="2:11" ht="15" customHeight="1">
      <c r="B204" s="265"/>
      <c r="C204" s="159"/>
      <c r="D204" s="159"/>
      <c r="E204" s="159"/>
      <c r="F204" s="264" t="s">
        <v>93</v>
      </c>
      <c r="G204" s="159"/>
      <c r="H204" s="351" t="s">
        <v>45</v>
      </c>
      <c r="I204" s="351"/>
      <c r="J204" s="351"/>
      <c r="K204" s="286"/>
    </row>
    <row r="205" spans="2:11" ht="15" customHeight="1">
      <c r="B205" s="265"/>
      <c r="C205" s="159"/>
      <c r="D205" s="159"/>
      <c r="E205" s="159"/>
      <c r="F205" s="264"/>
      <c r="G205" s="159"/>
      <c r="H205" s="159"/>
      <c r="I205" s="159"/>
      <c r="J205" s="159"/>
      <c r="K205" s="286"/>
    </row>
    <row r="206" spans="2:11" ht="15" customHeight="1">
      <c r="B206" s="265"/>
      <c r="C206" s="159" t="s">
        <v>597</v>
      </c>
      <c r="D206" s="159"/>
      <c r="E206" s="159"/>
      <c r="F206" s="264" t="s">
        <v>126</v>
      </c>
      <c r="G206" s="159"/>
      <c r="H206" s="351" t="s">
        <v>46</v>
      </c>
      <c r="I206" s="351"/>
      <c r="J206" s="351"/>
      <c r="K206" s="286"/>
    </row>
    <row r="207" spans="2:11" ht="15" customHeight="1">
      <c r="B207" s="265"/>
      <c r="C207" s="271"/>
      <c r="D207" s="159"/>
      <c r="E207" s="159"/>
      <c r="F207" s="264" t="s">
        <v>494</v>
      </c>
      <c r="G207" s="159"/>
      <c r="H207" s="351" t="s">
        <v>495</v>
      </c>
      <c r="I207" s="351"/>
      <c r="J207" s="351"/>
      <c r="K207" s="286"/>
    </row>
    <row r="208" spans="2:11" ht="15" customHeight="1">
      <c r="B208" s="265"/>
      <c r="C208" s="159"/>
      <c r="D208" s="159"/>
      <c r="E208" s="159"/>
      <c r="F208" s="264" t="s">
        <v>132</v>
      </c>
      <c r="G208" s="159"/>
      <c r="H208" s="351" t="s">
        <v>47</v>
      </c>
      <c r="I208" s="351"/>
      <c r="J208" s="351"/>
      <c r="K208" s="286"/>
    </row>
    <row r="209" spans="2:11" ht="15" customHeight="1">
      <c r="B209" s="302"/>
      <c r="C209" s="271"/>
      <c r="D209" s="271"/>
      <c r="E209" s="271"/>
      <c r="F209" s="264" t="s">
        <v>496</v>
      </c>
      <c r="G209" s="250"/>
      <c r="H209" s="352" t="s">
        <v>497</v>
      </c>
      <c r="I209" s="352"/>
      <c r="J209" s="352"/>
      <c r="K209" s="303"/>
    </row>
    <row r="210" spans="2:11" ht="15" customHeight="1">
      <c r="B210" s="302"/>
      <c r="C210" s="271"/>
      <c r="D210" s="271"/>
      <c r="E210" s="271"/>
      <c r="F210" s="264" t="s">
        <v>498</v>
      </c>
      <c r="G210" s="250"/>
      <c r="H210" s="352" t="s">
        <v>48</v>
      </c>
      <c r="I210" s="352"/>
      <c r="J210" s="352"/>
      <c r="K210" s="303"/>
    </row>
    <row r="211" spans="2:11" ht="15" customHeight="1">
      <c r="B211" s="302"/>
      <c r="C211" s="271"/>
      <c r="D211" s="271"/>
      <c r="E211" s="271"/>
      <c r="F211" s="304"/>
      <c r="G211" s="250"/>
      <c r="H211" s="305"/>
      <c r="I211" s="305"/>
      <c r="J211" s="305"/>
      <c r="K211" s="303"/>
    </row>
    <row r="212" spans="2:11" ht="15" customHeight="1">
      <c r="B212" s="302"/>
      <c r="C212" s="159" t="s">
        <v>10</v>
      </c>
      <c r="D212" s="271"/>
      <c r="E212" s="271"/>
      <c r="F212" s="264">
        <v>1</v>
      </c>
      <c r="G212" s="250"/>
      <c r="H212" s="352" t="s">
        <v>49</v>
      </c>
      <c r="I212" s="352"/>
      <c r="J212" s="352"/>
      <c r="K212" s="303"/>
    </row>
    <row r="213" spans="2:11" ht="15" customHeight="1">
      <c r="B213" s="302"/>
      <c r="C213" s="271"/>
      <c r="D213" s="271"/>
      <c r="E213" s="271"/>
      <c r="F213" s="264">
        <v>2</v>
      </c>
      <c r="G213" s="250"/>
      <c r="H213" s="352" t="s">
        <v>50</v>
      </c>
      <c r="I213" s="352"/>
      <c r="J213" s="352"/>
      <c r="K213" s="303"/>
    </row>
    <row r="214" spans="2:11" ht="15" customHeight="1">
      <c r="B214" s="302"/>
      <c r="C214" s="271"/>
      <c r="D214" s="271"/>
      <c r="E214" s="271"/>
      <c r="F214" s="264">
        <v>3</v>
      </c>
      <c r="G214" s="250"/>
      <c r="H214" s="352" t="s">
        <v>51</v>
      </c>
      <c r="I214" s="352"/>
      <c r="J214" s="352"/>
      <c r="K214" s="303"/>
    </row>
    <row r="215" spans="2:11" ht="15" customHeight="1">
      <c r="B215" s="302"/>
      <c r="C215" s="271"/>
      <c r="D215" s="271"/>
      <c r="E215" s="271"/>
      <c r="F215" s="264">
        <v>4</v>
      </c>
      <c r="G215" s="250"/>
      <c r="H215" s="352" t="s">
        <v>52</v>
      </c>
      <c r="I215" s="352"/>
      <c r="J215" s="352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C50:J50"/>
    <mergeCell ref="G38:J38"/>
    <mergeCell ref="G39:J39"/>
    <mergeCell ref="G40:J40"/>
    <mergeCell ref="G41:J41"/>
    <mergeCell ref="G42:J42"/>
    <mergeCell ref="G43:J43"/>
    <mergeCell ref="D45:J45"/>
    <mergeCell ref="C52:J52"/>
    <mergeCell ref="C53:J53"/>
    <mergeCell ref="C55:J55"/>
    <mergeCell ref="D56:J56"/>
    <mergeCell ref="D58:J58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</mergeCells>
  <phoneticPr fontId="50" type="noConversion"/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Rekapitulace stavby</vt:lpstr>
      <vt:lpstr>SO 801.1 -  Založení trav...</vt:lpstr>
      <vt:lpstr>SO 801.2 - Náhradní výsad...</vt:lpstr>
      <vt:lpstr>SO 801.3 - Náhradní výsad...</vt:lpstr>
      <vt:lpstr>SO 801.4 - Náhradní výsad...</vt:lpstr>
      <vt:lpstr>Pokyny pro vyplnění</vt:lpstr>
      <vt:lpstr>'Pokyny pro vyplnění'!Print_Area</vt:lpstr>
      <vt:lpstr>'Rekapitulace stavby'!Print_Area</vt:lpstr>
      <vt:lpstr>'SO 801.1 -  Založení trav...'!Print_Area</vt:lpstr>
      <vt:lpstr>'SO 801.2 - Náhradní výsad...'!Print_Area</vt:lpstr>
      <vt:lpstr>'SO 801.3 - Náhradní výsad...'!Print_Area</vt:lpstr>
      <vt:lpstr>'SO 801.4 - Náhradní výsad...'!Print_Area</vt:lpstr>
      <vt:lpstr>'Rekapitulace stavby'!Print_Titles</vt:lpstr>
      <vt:lpstr>'SO 801.1 -  Založení trav...'!Print_Titles</vt:lpstr>
      <vt:lpstr>'SO 801.2 - Náhradní výsad...'!Print_Titles</vt:lpstr>
      <vt:lpstr>'SO 801.3 - Náhradní výsad...'!Print_Titles</vt:lpstr>
      <vt:lpstr>'SO 801.4 - Náhradní výsad...'!Print_Titles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Skacel Milos</dc:creator>
  <cp:lastModifiedBy>skami</cp:lastModifiedBy>
  <dcterms:created xsi:type="dcterms:W3CDTF">2017-04-25T13:26:18Z</dcterms:created>
  <dcterms:modified xsi:type="dcterms:W3CDTF">2017-04-25T13:26:34Z</dcterms:modified>
</cp:coreProperties>
</file>