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870" windowWidth="14940" windowHeight="8550" activeTab="9"/>
  </bookViews>
  <sheets>
    <sheet name="Soupis" sheetId="68" r:id="rId1"/>
    <sheet name="Rekapitulace " sheetId="37" r:id="rId2"/>
    <sheet name="Příjmy souhrn" sheetId="63" r:id="rId3"/>
    <sheet name="Příjmy podrobně" sheetId="64" r:id="rId4"/>
    <sheet name="Příjmy-HČ" sheetId="65" r:id="rId5"/>
    <sheet name="Rekapitulace odborů" sheetId="53" r:id="rId6"/>
    <sheet name="mzdy" sheetId="29" r:id="rId7"/>
    <sheet name="velké opravy" sheetId="28" r:id="rId8"/>
    <sheet name="transfery" sheetId="26" r:id="rId9"/>
    <sheet name="sportovní zařízení" sheetId="33" r:id="rId10"/>
    <sheet name="členské příspěvky" sheetId="27" r:id="rId11"/>
    <sheet name="OVS" sheetId="34" r:id="rId12"/>
    <sheet name="plány rozvoje" sheetId="32" r:id="rId13"/>
    <sheet name="PO školství " sheetId="38" r:id="rId14"/>
    <sheet name="PO OVVI" sheetId="35" r:id="rId15"/>
  </sheets>
  <externalReferences>
    <externalReference r:id="rId16"/>
  </externalReferences>
  <definedNames>
    <definedName name="_xlnm.Print_Titles" localSheetId="10">'členské příspěvky'!$1:$2</definedName>
    <definedName name="_xlnm.Print_Titles" localSheetId="6">mzdy!$1:$2</definedName>
    <definedName name="_xlnm.Print_Titles" localSheetId="11">OVS!$1:$2</definedName>
    <definedName name="_xlnm.Print_Titles" localSheetId="12">'plány rozvoje'!$1:$2</definedName>
    <definedName name="_xlnm.Print_Titles" localSheetId="14">'PO OVVI'!$1:$2</definedName>
    <definedName name="_xlnm.Print_Titles" localSheetId="13">'PO školství '!$1:$2</definedName>
    <definedName name="_xlnm.Print_Titles" localSheetId="3">'Příjmy podrobně'!$2:$2</definedName>
    <definedName name="_xlnm.Print_Titles" localSheetId="9">'sportovní zařízení'!$1:$2</definedName>
    <definedName name="_xlnm.Print_Titles" localSheetId="8">transfery!$1:$2</definedName>
    <definedName name="_xlnm.Print_Titles" localSheetId="7">'velké opravy'!$1:$2</definedName>
    <definedName name="_xlnm.Print_Area" localSheetId="10">'členské příspěvky'!$A$1:$M$47</definedName>
    <definedName name="_xlnm.Print_Area" localSheetId="6">mzdy!$A$1:$K$47</definedName>
    <definedName name="_xlnm.Print_Area" localSheetId="11">OVS!$A$1:$M$89</definedName>
    <definedName name="_xlnm.Print_Area" localSheetId="12">'plány rozvoje'!$A$1:$K$8</definedName>
    <definedName name="_xlnm.Print_Area" localSheetId="14">'PO OVVI'!$A$1:$K$19</definedName>
    <definedName name="_xlnm.Print_Area" localSheetId="13">'PO školství '!$A$1:$K$42</definedName>
    <definedName name="_xlnm.Print_Area" localSheetId="1">'Rekapitulace '!$A$1:$K$34</definedName>
    <definedName name="_xlnm.Print_Area" localSheetId="9">'sportovní zařízení'!$A$1:$K$13</definedName>
    <definedName name="_xlnm.Print_Area" localSheetId="8">transfery!$A$1:$M$55</definedName>
    <definedName name="_xlnm.Print_Area" localSheetId="7">'velké opravy'!$A$1:$M$56</definedName>
    <definedName name="Odložené_zahájení">#REF!</definedName>
    <definedName name="Rozestavěné_stavby">#REF!</definedName>
    <definedName name="Soupis98">#REF!</definedName>
    <definedName name="Sumář99_Dotaz_plán99">#REF!</definedName>
    <definedName name="Sumář99_Dotaz98">#REF!</definedName>
  </definedNames>
  <calcPr calcId="145621"/>
</workbook>
</file>

<file path=xl/calcChain.xml><?xml version="1.0" encoding="utf-8"?>
<calcChain xmlns="http://schemas.openxmlformats.org/spreadsheetml/2006/main">
  <c r="G20" i="65" l="1"/>
  <c r="D33" i="65"/>
  <c r="C33" i="65"/>
  <c r="E29" i="65"/>
  <c r="J27" i="65"/>
  <c r="E27" i="65"/>
  <c r="D25" i="65"/>
  <c r="C25" i="65"/>
  <c r="B25" i="65"/>
  <c r="G24" i="65"/>
  <c r="I24" i="65" s="1"/>
  <c r="G23" i="65"/>
  <c r="H23" i="65" s="1"/>
  <c r="I23" i="65"/>
  <c r="G22" i="65"/>
  <c r="I22" i="65"/>
  <c r="G21" i="65"/>
  <c r="D20" i="65"/>
  <c r="C20" i="65"/>
  <c r="B20" i="65"/>
  <c r="E17" i="65"/>
  <c r="E33" i="65" s="1"/>
  <c r="I12" i="65"/>
  <c r="H12" i="65"/>
  <c r="G5" i="65"/>
  <c r="B4" i="65"/>
  <c r="G3" i="65"/>
  <c r="J2" i="65" s="1"/>
  <c r="H22" i="65"/>
  <c r="H24" i="65"/>
  <c r="I31" i="65"/>
  <c r="H31" i="65"/>
  <c r="I2" i="65"/>
  <c r="H2" i="65"/>
  <c r="I19" i="65"/>
  <c r="H19" i="65"/>
  <c r="H21" i="65"/>
  <c r="I21" i="65"/>
  <c r="I25" i="65" s="1"/>
  <c r="I17" i="65" s="1"/>
  <c r="I33" i="65" s="1"/>
  <c r="G4" i="65"/>
  <c r="G8" i="65"/>
  <c r="H25" i="65" l="1"/>
  <c r="H17" i="65" s="1"/>
  <c r="G25" i="65"/>
  <c r="I18" i="65"/>
  <c r="H18" i="65"/>
  <c r="I20" i="65" l="1"/>
  <c r="H20" i="65"/>
  <c r="J33" i="65" l="1"/>
  <c r="H33" i="65"/>
</calcChain>
</file>

<file path=xl/sharedStrings.xml><?xml version="1.0" encoding="utf-8"?>
<sst xmlns="http://schemas.openxmlformats.org/spreadsheetml/2006/main" count="1352" uniqueCount="685">
  <si>
    <t>org. 71 odbor správních činností - cest. doklady, OP, evidence obyvatelstva</t>
  </si>
  <si>
    <t>org. 74 - odbor správních činností - pokles využívání služeb  (Czech POINT na poštách, Czech POINT Home)</t>
  </si>
  <si>
    <t>org. 76 odbor správních činností - oddělení přestupkové</t>
  </si>
  <si>
    <t>org. 40 odbor životního prostředí - ostatní</t>
  </si>
  <si>
    <t>org. 41 odbor životního prostředí - rybářské lístky</t>
  </si>
  <si>
    <t>org. 42 odbor životního prostředí - lovecké lístky</t>
  </si>
  <si>
    <t>org. 20 stavební odbor - státní správa na úseku pozemních komunikací</t>
  </si>
  <si>
    <t>1 000</t>
  </si>
  <si>
    <t>1 574</t>
  </si>
  <si>
    <t>org. 50 stavební odbor - odd. pozemních staveb</t>
  </si>
  <si>
    <t>1 339</t>
  </si>
  <si>
    <t>org. 60 stavební odbor - odd. územně správní</t>
  </si>
  <si>
    <t>CELKEM POPLATKY</t>
  </si>
  <si>
    <t>194 077</t>
  </si>
  <si>
    <t>169 458</t>
  </si>
  <si>
    <t>1 405 438</t>
  </si>
  <si>
    <t>2111-Příjmy z poskytování služeb a výrobků</t>
  </si>
  <si>
    <t>1 500</t>
  </si>
  <si>
    <t>1 135</t>
  </si>
  <si>
    <t>Jesle - příjmy za poskyt. služeb a výrobků - ošetřovné, org. 479</t>
  </si>
  <si>
    <t>odbor 16 - Azylový dům  úhrady klientů</t>
  </si>
  <si>
    <t>odbor 16 - Noclehárna</t>
  </si>
  <si>
    <t>kopírování na veřejné kopírce Hynaisova ul.</t>
  </si>
  <si>
    <t>2112-Příjmy z prodeje zboží (jinak nakoupeného za účelem prodeje)</t>
  </si>
  <si>
    <t>odbor sociálních věcí za prodej tiskopisů receptů</t>
  </si>
  <si>
    <t>2122-Odvody příspěvkových organizací</t>
  </si>
  <si>
    <t>PO MŠ - nařízené odvody</t>
  </si>
  <si>
    <t>8 680</t>
  </si>
  <si>
    <t>6 470</t>
  </si>
  <si>
    <t>PO ZŠ - nařízené odvody</t>
  </si>
  <si>
    <t>7 000</t>
  </si>
  <si>
    <t>2 700</t>
  </si>
  <si>
    <t>Moravské divadlo</t>
  </si>
  <si>
    <t>Hřbitovy města Olomouce</t>
  </si>
  <si>
    <t>v rozpočtu sumární položka</t>
  </si>
  <si>
    <t>2212-Sankční platby přijaté od jiných subjektů</t>
  </si>
  <si>
    <t>5 000</t>
  </si>
  <si>
    <t>3 700</t>
  </si>
  <si>
    <t>org. 8 pokuty AŘMV</t>
  </si>
  <si>
    <t>org. 081 pokuty AŘMV - zákonné pojištění</t>
  </si>
  <si>
    <t>org. 808 Blokové pokuty AŘMV - odd. přestupků v dopravě</t>
  </si>
  <si>
    <t>org. 081 Blokové pokuty AŘMV - zákonné pojištění</t>
  </si>
  <si>
    <t>org. 888 pokuty  AŘMV - oddělení řidičských průkazů</t>
  </si>
  <si>
    <t>org. 80 pokuty Městská policie</t>
  </si>
  <si>
    <t>2 500</t>
  </si>
  <si>
    <t>org. 810 Pokuty MP</t>
  </si>
  <si>
    <t>org. 40 pokuty životní prostředí - ve správním řízení</t>
  </si>
  <si>
    <t>org. 41 pokuty životního prostředí pořádkové</t>
  </si>
  <si>
    <t>org. 50 pokuty stavební odbor - odd. stavebně-právní</t>
  </si>
  <si>
    <t>org. 303 pokuty živnost. odbor blokové - správní delikty</t>
  </si>
  <si>
    <t>org. 60 pokuty přestupkové oddělení</t>
  </si>
  <si>
    <t>org. 70 pokuty přestupkové odd. ve správním řízení</t>
  </si>
  <si>
    <t>org. 701 pokuty odb. správních činností - evidence obyvatel</t>
  </si>
  <si>
    <t>org. 71 pokuty přestupkové odd. pořádkové</t>
  </si>
  <si>
    <t>2321-Přijaté neinvestiční dary</t>
  </si>
  <si>
    <t>2 820</t>
  </si>
  <si>
    <t>přijaté neinvestiční dary - pro celý MMOl jeden obecný prvek</t>
  </si>
  <si>
    <t>2324-Přijaté nekapitálové příspěvky a náhrady</t>
  </si>
  <si>
    <t>5 287</t>
  </si>
  <si>
    <t>2 741</t>
  </si>
  <si>
    <t>1 962</t>
  </si>
  <si>
    <t>org. 200 tržby  Pradera - obdržena výpověď - probíhají jednání</t>
  </si>
  <si>
    <t>org. 030 odbor živnostenský - výnosy řízení</t>
  </si>
  <si>
    <t>org. 070 odbor správních činností - přestupkové - výnosy řízení</t>
  </si>
  <si>
    <t>org. 8 odbor AŘMV - výnosy řízení</t>
  </si>
  <si>
    <t>org. 081 AŘMV - výnosy řízení - přestupky proti zák. pojištění</t>
  </si>
  <si>
    <t>ekonomický odbor - exekuční náklady</t>
  </si>
  <si>
    <t>2329-Ostatní nedaňové příjmy jinde nezařazené</t>
  </si>
  <si>
    <t>178 543</t>
  </si>
  <si>
    <t xml:space="preserve">očekávané dotační tituly </t>
  </si>
  <si>
    <t>2460-Splátky půjčených prostředků od obyvatelstva</t>
  </si>
  <si>
    <t>FRB klasika - splátky od obyvatelstva</t>
  </si>
  <si>
    <t>238 311</t>
  </si>
  <si>
    <t>54 592</t>
  </si>
  <si>
    <t>4112-Neinvestiční přijaté transfery ze státního rozpočtu v rámci souhrnného dotačního vztahu</t>
  </si>
  <si>
    <t>73 543</t>
  </si>
  <si>
    <t>55 161</t>
  </si>
  <si>
    <t>výkon státní správy</t>
  </si>
  <si>
    <t>4121-Neinvestiční přijaté transfery od obcí</t>
  </si>
  <si>
    <t>výkon státní správy - sumární položka</t>
  </si>
  <si>
    <t>4131-Převody z vlastních fondů hospodářské (podnikatelské) činnosti</t>
  </si>
  <si>
    <t>343 496</t>
  </si>
  <si>
    <t>529 730</t>
  </si>
  <si>
    <t>Celkem</t>
  </si>
  <si>
    <t>Číslo pol.</t>
  </si>
  <si>
    <t>Název položky</t>
  </si>
  <si>
    <t>Upravený rozpočet 2015</t>
  </si>
  <si>
    <t>Index 2016/              2015</t>
  </si>
  <si>
    <t>Návrh                             2016</t>
  </si>
  <si>
    <t>daň z příjmů fyz. osob ze závislé činnosti</t>
  </si>
  <si>
    <t>daň z příjmů fyz. osob ze samost. výděl. činnosti</t>
  </si>
  <si>
    <t>daň z příjmů fyz. osob z kapitálových výnosů</t>
  </si>
  <si>
    <t>daň z příjmů práv. osob</t>
  </si>
  <si>
    <t>daň z přidané hodnoty</t>
  </si>
  <si>
    <t>Daně z RUD</t>
  </si>
  <si>
    <t>daň z nemovitých věcí</t>
  </si>
  <si>
    <t>daně celkem (bez DPPO za obce)</t>
  </si>
  <si>
    <t>poplatek za provoz systému shromažďování, sběru, přepravy, třídění, využívání a odstraňování komunálního odpadu</t>
  </si>
  <si>
    <t>poplatek  za užívání veřejného prostranství</t>
  </si>
  <si>
    <t>odvod výtěžku z provozování loterií</t>
  </si>
  <si>
    <t>odvod z výheních hracích přístrojů</t>
  </si>
  <si>
    <t>příjmy za zkoušky z odborné způsobilosti</t>
  </si>
  <si>
    <t>správní poplatky - VHP</t>
  </si>
  <si>
    <t>správní poplatky</t>
  </si>
  <si>
    <t>ostatní poplatky</t>
  </si>
  <si>
    <t>poplatky celkem</t>
  </si>
  <si>
    <t>Celkem tř. 1 - DAŇOVÉ PŘÍJMY (bez DPPO za obce)</t>
  </si>
  <si>
    <t>příjmy z poskytování služeb, výrobků a zboží</t>
  </si>
  <si>
    <t>odvody příspěvkových organizací</t>
  </si>
  <si>
    <t>příjmy z úroků</t>
  </si>
  <si>
    <t>sankční platby přijaté od jiných subjektů</t>
  </si>
  <si>
    <t>přijaté neinvestiční dary</t>
  </si>
  <si>
    <t>dárce Stafos- Real, s. r. o.</t>
  </si>
  <si>
    <t>přijaté nekapitálové příspěvky a náhrady</t>
  </si>
  <si>
    <t>ostatní nedaňové příjmy j. n.</t>
  </si>
  <si>
    <t>splátky půjčených prostředků od obyvatelstva</t>
  </si>
  <si>
    <t>FRB - doběh splátek</t>
  </si>
  <si>
    <t xml:space="preserve"> nedaňové příjmy j. n. - různé</t>
  </si>
  <si>
    <t>Celkem tř. 2 - NEDAŇOVÉ PŘÍJMY</t>
  </si>
  <si>
    <t>převody z vlastních fondů hosp. činnosti  (nájmy,ostatní)</t>
  </si>
  <si>
    <t>převody z vlastních fondů hosp. činnosti  ( prodeje)</t>
  </si>
  <si>
    <t>snížení velkých prodejů</t>
  </si>
  <si>
    <t>záloha na hospodářský výsledek celkem (část HČ bez DPPO)</t>
  </si>
  <si>
    <t>neinv. přij. transf. v rámci souhrn. dotač. vztahu</t>
  </si>
  <si>
    <t>ostatní přijaté dotace - neinvestiční</t>
  </si>
  <si>
    <t>OSPOD, IPOK, EKO-KOM aj. jsou zapojovány až v průběhu roku</t>
  </si>
  <si>
    <t>Celkem tř. 4 - PŘIJATÉ DOTACE bez HČ</t>
  </si>
  <si>
    <t xml:space="preserve"> ostatní daňové příjmy j. n. - DPPO za obce (část HČ)</t>
  </si>
  <si>
    <t>PŘÍJMY CELKEM</t>
  </si>
  <si>
    <t>2141-Příjmy z úroků</t>
  </si>
  <si>
    <t>CELKEM KAPITÁLOVÉ VÝDAJE</t>
  </si>
  <si>
    <t>Rozpočtový výhled                   2016</t>
  </si>
  <si>
    <t xml:space="preserve">Návrh odborů MMOl na rozpočet 2016 </t>
  </si>
  <si>
    <t xml:space="preserve">CELKEM VÝDAJE  třídy 5 + třídy 6                  </t>
  </si>
  <si>
    <t>krátkodobé přijaté půjčené prostředky</t>
  </si>
  <si>
    <t>uhrazené splátky krátk. přij. půjč. prostř.</t>
  </si>
  <si>
    <t>dlouhodobé přijaté půjčené prostředky - směnečný program</t>
  </si>
  <si>
    <t>uhrazené splátky dlouhodob. přij. půjč. prostř. - směnečný program</t>
  </si>
  <si>
    <t>uhrazené splátky dlouhodob. přij. půjč. prostř.</t>
  </si>
  <si>
    <t>změna stavu prostředků na bank. účtech a účtech rezerv</t>
  </si>
  <si>
    <t>CELKEM FINANCOVÁNÍ - třída 8</t>
  </si>
  <si>
    <t>v tis Kč</t>
  </si>
  <si>
    <t>Pracovní skupina (finanční výbor 14.10.2015)</t>
  </si>
  <si>
    <t>Knihovna města Olomouce</t>
  </si>
  <si>
    <t>Návrh pro II. čtení RMO + / -</t>
  </si>
  <si>
    <t>Návrh po  II. čtení RMO</t>
  </si>
  <si>
    <t>Projednáno                 v I. čtení</t>
  </si>
  <si>
    <t>ZOO Sv. Kopeček Olomouc</t>
  </si>
  <si>
    <t>Olomouc, Chválkovice - překládací stanice</t>
  </si>
  <si>
    <t>TSMO a.s. OVS provozování projektu integrovaného systému nakládání s komunálními odpady</t>
  </si>
  <si>
    <t>Část A</t>
  </si>
  <si>
    <t>str. 1</t>
  </si>
  <si>
    <t>str. 2 - 5</t>
  </si>
  <si>
    <t>str. 7</t>
  </si>
  <si>
    <t>27 KMČ x 100 tis. Kč</t>
  </si>
  <si>
    <t>TSMO,a.s. OVS org. 10567 veřejné osvětlení a SSZ, navýšení oproti roku 2015 o 1 400 tis. - řešení havarijních stavů VO + řešení agendy přechodů pro chodce (nasvětlení přechodů pro chodce + SSZ u nově zřizovaných poptávkových přechodů pro chodce, které lze řešit v rámci oprav a údržby).</t>
  </si>
  <si>
    <t>SNO, a. s. - vybrané nájemné + ostatní tržby 91 800 tis. Kč, z toho:</t>
  </si>
  <si>
    <t>tř. 3 - kapitálové příjmy</t>
  </si>
  <si>
    <t>Návrh pro III. čtení RMO</t>
  </si>
  <si>
    <t>Návrh po II. čtení RMO</t>
  </si>
  <si>
    <t>Návrh pro III. čtení RMO + / -</t>
  </si>
  <si>
    <t>TSMO,a.s. OVS org. 10562 opravy a údržba komunikací (včetně všech jejich součástí a příslušenství). Navýšena částka na opravy mostů o 1 500 tis. - řešení havarijních stavů v rámci údržby, navýšena částka na opravy podchodů o 300 tis. - řešení havarijních stavů v rámci údržby, dále rovněž navýšena částka na opravy komunikací o 1 500 tis. - úpravy stávajících přechodů pro chodce do normových hodnot, které lze řešit v rámci údržby komunikací - v souvislosti s tím navýšena i částka na dopravní značení o 700 tis. Kč</t>
  </si>
  <si>
    <t>matrika - úbytek počtu svateb</t>
  </si>
  <si>
    <t>Domov pro ženy a matky  Holečkova - úhrady klientů</t>
  </si>
  <si>
    <t>Domov pro ženy a matky Sokolská - úhrady klientů</t>
  </si>
  <si>
    <t>Část B</t>
  </si>
  <si>
    <t>14-odbor školství</t>
  </si>
  <si>
    <t>16-odbor sociálních věcí</t>
  </si>
  <si>
    <t>17-odbor právní (vznik k 1. 7. 2015)</t>
  </si>
  <si>
    <t>20-Městská policie</t>
  </si>
  <si>
    <t>30-odbor památkové péče (vznik k 1. 7. 2015)</t>
  </si>
  <si>
    <t>40-odbor životního prostředí</t>
  </si>
  <si>
    <t>41-odbor majetkoprávní</t>
  </si>
  <si>
    <t>42-odbor ochrany</t>
  </si>
  <si>
    <t>44-odbor evropských projektů</t>
  </si>
  <si>
    <t>ODBORY -  PROVOZNÍ VÝDAJE</t>
  </si>
  <si>
    <t>,</t>
  </si>
  <si>
    <t xml:space="preserve">CELKEM NEINVESTIČNÍ PŘÍSPĚVKY A GRANTY </t>
  </si>
  <si>
    <t>ODBOR INVESTIC</t>
  </si>
  <si>
    <t>Asociace měst pro cyklisty - podpora rozvoje cykloturistiky</t>
  </si>
  <si>
    <t>IP příspěvek města do regionálního fondu pro přípravu projektů</t>
  </si>
  <si>
    <t>OK4Inovace (upřesňováno správní radou OK4Inovace se zastoupením vedení města)</t>
  </si>
  <si>
    <t>5329-Ostatní neinvestiční transfery veřejným rozpočtům územní úrovně</t>
  </si>
  <si>
    <t>IP: přísp. Sdružení obcí Střední Moravy 4,- Kč na obyvatele,  ZP 026</t>
  </si>
  <si>
    <t>členské příspěvky v odborných asociacích a společnostech pro pracovníky vysílané zaměstnavatelem</t>
  </si>
  <si>
    <t>ODBOR DOPRAVY</t>
  </si>
  <si>
    <t>členský příspěvek Sdružení správců komunikací</t>
  </si>
  <si>
    <t xml:space="preserve">členský příspěvek Asociace turistických informačních center </t>
  </si>
  <si>
    <t>Sdružení CR  Střední  Moravy - členský příspěvek</t>
  </si>
  <si>
    <t>Sdružení historických sídel</t>
  </si>
  <si>
    <t>České dědictví UNESCO</t>
  </si>
  <si>
    <t>roční poplatek Asociace poskytovatelů sociálních služeb ČR</t>
  </si>
  <si>
    <t>členský příspěvek Sdružení azylových domů</t>
  </si>
  <si>
    <t>ODBOR EVROPSKÝCH PROJEKTŮ</t>
  </si>
  <si>
    <t>členský příspěvek OK4EU - sdružení právnických osob - zastupování zájmu regionu v institucích EU</t>
  </si>
  <si>
    <t xml:space="preserve">CELKEM ČLENSKÉ PŘÍSPĚVKY </t>
  </si>
  <si>
    <t>Jihoslovanské mauzoleum - náklad na PD</t>
  </si>
  <si>
    <t>Svatý Kopeček - oprava opěrné zdi a schodů u hospice, náklad na PD</t>
  </si>
  <si>
    <t>Výstaviště Flora Olomouc, a. s. - archeologický kabinetní průzkum - platby za zpracování archeologických nálezů - fond 52</t>
  </si>
  <si>
    <t>3631-Veřejné osvětlení</t>
  </si>
  <si>
    <t>opravy světelných signalizačních zařízení a veřejného osvětlení, přeložky VO, aktualizace signálních plánů, havarijní stavy VO</t>
  </si>
  <si>
    <t xml:space="preserve">ODBOR VNĚJŠÍCH VZTAHŮ A INFORMACÍ </t>
  </si>
  <si>
    <t xml:space="preserve">CELKEM ODBOR VNĚJŠÍCH VZTAHŮ A INFORMACÍ </t>
  </si>
  <si>
    <t>ODBOR KANCELÁŘ TAJEMNÍKA</t>
  </si>
  <si>
    <t>CELKEM ODBOR KANCELÁŘ TAJEMNÍKA</t>
  </si>
  <si>
    <t xml:space="preserve">ODBOR MAJETKOPRÁVNÍ </t>
  </si>
  <si>
    <t>údržba 50 studní</t>
  </si>
  <si>
    <t>2333-Úpravy drobných vodních toků</t>
  </si>
  <si>
    <t xml:space="preserve">CELKEM ODBOR MAJETKOPRÁVNÍ </t>
  </si>
  <si>
    <t>CELKEM VELKÉ OPRAVY MMOL</t>
  </si>
  <si>
    <t>MZDY - ODBOR KANCELÁŘ TAJEMNÍKA</t>
  </si>
  <si>
    <t>5019-Ostatní platy</t>
  </si>
  <si>
    <t>především refundace mezd</t>
  </si>
  <si>
    <t>5021-Ostatní osobní výdaje</t>
  </si>
  <si>
    <t>odměny členům výboru zastupitelstev a komisí rad obcí a krajů</t>
  </si>
  <si>
    <t>5023-Odměny členů zastupitelstev obcí a krajů</t>
  </si>
  <si>
    <t>5031-Povinné pojistné na sociální zabezpečení a příspěvek na státní politiku zaměstnanosti</t>
  </si>
  <si>
    <t>povinný odvod 25%</t>
  </si>
  <si>
    <t>5032-Povinné pojistné na veřejné zdravotní pojištění</t>
  </si>
  <si>
    <t>povinný odvod 9%</t>
  </si>
  <si>
    <t>5038-Povinné pojistné na úrazové pojištění</t>
  </si>
  <si>
    <t>4,2 promile z pol. ze základu pro soc poj.</t>
  </si>
  <si>
    <t>5424-Náhrady mezd v době nemoci</t>
  </si>
  <si>
    <t>náhrada mezd v prvních 14 dnech nemoci dle zák. č. 262/2006 Sb.</t>
  </si>
  <si>
    <t>5011-Platy zaměstnanců v pracovním poměru</t>
  </si>
  <si>
    <t>5024-Odstupné</t>
  </si>
  <si>
    <t>povinný odvod 4,2 prom. ze základu pro soc. poj. včetně Městské policie</t>
  </si>
  <si>
    <t>5195-Odvody za neplnění povinnosti zaměstnávat zdravotně postižené</t>
  </si>
  <si>
    <t>ZPS zvýšený odvod</t>
  </si>
  <si>
    <t>CELKEM MZDY - ODBOR KANCELÁŘ TAJEMNÍKA</t>
  </si>
  <si>
    <t>MZDY - MĚSTSKÁ POLICIE</t>
  </si>
  <si>
    <t>zástup za pracovnice na KSMO po dobu dovolené, nemoci atp., úklid Kopeček</t>
  </si>
  <si>
    <t>9% z platů + OOV (org. 420)</t>
  </si>
  <si>
    <t>CELKEM MZDY - MĚSTSKÁ POLICIE</t>
  </si>
  <si>
    <t>POPLATKY OSA ZA HUDEBNÍ PRODUKCE + HONORÁŘE UMĚLCŮM + ODMĚNY ZA UŽITÍ POČÍTAČOVÝCH PROGRAMŮ</t>
  </si>
  <si>
    <t>5041-Odměny za užití duševního vlastnictví</t>
  </si>
  <si>
    <t>org. 801 Letiště Neředín - poplatky OSA za hudební produkce</t>
  </si>
  <si>
    <t>OVVI - poplatky OSA za hudební produkce</t>
  </si>
  <si>
    <t>OVVI - honoráře umělcům</t>
  </si>
  <si>
    <t>Odbor správních činností - honoráře umělcům - svatební obřady atd.</t>
  </si>
  <si>
    <t>Odbor školství - org. 650 honoráře umělcům - akce KPOZ, vítání občánků atd.</t>
  </si>
  <si>
    <t>CELKEM POPLATKY OSA ZA HUDEBNÍ PRODUKCE + HONORÁŘE UMĚLCŮM + ODMĚNY ZA UŽITÍ POČÍTAČOVÝCH PROGRAMŮ</t>
  </si>
  <si>
    <t>CELKEM MZDY</t>
  </si>
  <si>
    <t>OVS ODBOR DOPRAVY</t>
  </si>
  <si>
    <t>TSMO,a.s. OVS org. 10569 mandátní smlouva</t>
  </si>
  <si>
    <t>TSMO,a.s. OVS org. 10563 skládka materiálu</t>
  </si>
  <si>
    <t>TSMO,a.s. OVS org. 10564 podzemní parkoviště</t>
  </si>
  <si>
    <t>TSMO,a.s. OVS org. 10565 pasport MK</t>
  </si>
  <si>
    <t>TSMO,a.s. OVS org. 10566 rozkopávky MK</t>
  </si>
  <si>
    <t>TSMO,a.s. OVS org. 10561 výběr parkovného</t>
  </si>
  <si>
    <t>TSMO,a.s. OVS org. 10568 pasport VO a SSZ</t>
  </si>
  <si>
    <t>5193-Výdaje na dopravní územní obslužnost</t>
  </si>
  <si>
    <t>ostatní OVS org. 2674 smluvní jízdné, přenosné jízdenky pro zaměstnance MMOl</t>
  </si>
  <si>
    <t>CELKEM OVS ODBOR DOPRAVY</t>
  </si>
  <si>
    <t>OVS ODBOR AGENDY ŘIDIČŮ A MOTOROVÝCH VOZIDEL</t>
  </si>
  <si>
    <t>TSMO,a.s. OVS Centrum Semafor - údržba venkovního areálu Centra Semafor</t>
  </si>
  <si>
    <t>CELKEM OVS ODBOR AGENDY ŘIDIČŮ A MOTOROVÝCH VOZIDEL</t>
  </si>
  <si>
    <t>OVS ODBOR VNĚJŠÍCH VZTAHŮ A INFORMACÍ</t>
  </si>
  <si>
    <t>2229-Ostatní záležitosti v silniční dopravě</t>
  </si>
  <si>
    <t>TSMO,a.s. OVS org. 1056 udržování a opravy inform.  a orientač. syst., značení domů a památek</t>
  </si>
  <si>
    <t>TSMO, a.s. OVS org. 1056 Římský mílník - údržování</t>
  </si>
  <si>
    <t>TSMO,a.s. OVS org. 1056 kontrola techn. stavu a údržba veř. hřišť</t>
  </si>
  <si>
    <t>CELKEM OVS ODBOR VNĚJŠÍCH VZTAHŮ A INFORMACÍ</t>
  </si>
  <si>
    <t>OVS ODBOR KANCELÁŘ TAJEMNÍKA</t>
  </si>
  <si>
    <t>TSMO,a.s. OVS org. 1056 udrž. mobiliáře v přednádraž. prostoru</t>
  </si>
  <si>
    <t>TSMO a.s. Přednádražní prostor - po dobu udržitelnosti projektu - fond 60</t>
  </si>
  <si>
    <t>CELKEM OVS ODBOR KANCELÁŘ TAJEMNÍKA</t>
  </si>
  <si>
    <t>OVS ODBOR ŽIVOTNÍHO PROSTŘEDÍ</t>
  </si>
  <si>
    <t>Výstaviště FLORA, a.s. OVS org. 1075 Výstaviště FLORA Ol.</t>
  </si>
  <si>
    <t>3722-Sběr a svoz komunálních odpadů</t>
  </si>
  <si>
    <t>TSMO,a.s. OVS org. 1056 sběr a svoz komunál. odpadů vč. sběrových sobot</t>
  </si>
  <si>
    <t>TSMO,a.s. OVS org. 10561 čistota města vč. stát. komunikací</t>
  </si>
  <si>
    <t>TSMO,a.s. OVS org. 10561 úklid přednádraží IV. etapa - výdaje po dobu udržitelnosti projektu, fond 60</t>
  </si>
  <si>
    <t>TSMO a.s. OVS org. 10561 Povel - obyt. zóna - revital. a regener. sídliště - nákup ost. služeb - udržitelnost projektu (kontejner. stání, odpad. koše), fond 46</t>
  </si>
  <si>
    <t>TSMO, a. s. OVS org. 10561 Povel - obyt. zóna - revital. a regener. sídliště II. etapa (RC 2), udržitelnost projektu (kontej. stání, odpadkové koše) fond 63</t>
  </si>
  <si>
    <t>TSMO a.s. OVS org. 10561 Dolní náměstí - rekonstrukce, udržitelnost projektu (kontej. stání, odpadkové koše) fond 45</t>
  </si>
  <si>
    <t>TSMO,a.s. OVS org. 1056 péče o vzhled obcí a veř. zeleň</t>
  </si>
  <si>
    <t>TSMO,a.s. OVS org. 1057 pasport VZ</t>
  </si>
  <si>
    <t>TSMO,a.s. OVS org. 1056 správa a údržba areálu Chválkovice</t>
  </si>
  <si>
    <t>CELKEM OVS ODBOR ŽIVOTNÍHO PROSTŘEDÍ</t>
  </si>
  <si>
    <t>OVS ODBOR MAJETKOPRÁVNÍ</t>
  </si>
  <si>
    <t>TSMO,a.s. OVS org. 10561 správa a provoz pítka  Malého prince</t>
  </si>
  <si>
    <t>TSMO,a.s. OVS org. 10562 údržba vodních ploch - rybník Tabulák, kašna Jalta</t>
  </si>
  <si>
    <t>TSMO,a.s. OVS org. 10564 údržba odvodňovacího koryta Povelská</t>
  </si>
  <si>
    <t>CELKEM OVS ODBOR MAJETKOPRÁVNÍ</t>
  </si>
  <si>
    <t>OVS ODBOR OCHRANY</t>
  </si>
  <si>
    <t>CELKEM OVS ODBOR OCHRANY</t>
  </si>
  <si>
    <t xml:space="preserve">CELKEM OBJEDNÁVKY VEŘEJNÝCH SLUŽEB </t>
  </si>
  <si>
    <t xml:space="preserve">CELKEM PLÁNY ROZVOJE </t>
  </si>
  <si>
    <t>HCO, s.r.o. - provoz Zimního stadiionu</t>
  </si>
  <si>
    <t>Aquapark Olomouc, a. s. - roční služebné dle koncesní smlouvy</t>
  </si>
  <si>
    <t>CELKEM SPORTOVNÍ ZAŘÍZENÍ MĚSTA</t>
  </si>
  <si>
    <t>Návrh rozpočtu na rok 2016</t>
  </si>
  <si>
    <t>Skutečnost
8/2015</t>
  </si>
  <si>
    <t>členský příspěvek - Spolek Odpady Olomouckého kraje, z. s. (schváleno ZMO dne 20.3.2015)</t>
  </si>
  <si>
    <t>5331-Neinv. příspěvky zřízeným PO</t>
  </si>
  <si>
    <t>5229-Ostatní neinvestiční transfery neziskovým a podobným org.</t>
  </si>
  <si>
    <t xml:space="preserve">Svaz měst a obcí - členský příspěvek </t>
  </si>
  <si>
    <t>REKAPITULACE:</t>
  </si>
  <si>
    <t>TSMO, a. s. Olomouc</t>
  </si>
  <si>
    <t>Dopravní obslužnost celkem</t>
  </si>
  <si>
    <t xml:space="preserve"> - ARRIVA MORAVA, a.s.</t>
  </si>
  <si>
    <t xml:space="preserve"> - ostatní</t>
  </si>
  <si>
    <t>FLORA, a, s, Olomouc</t>
  </si>
  <si>
    <t>Správa nemovitostí Olomouc, a. s.</t>
  </si>
  <si>
    <t>CELKEM OBJEDNÁVKY VEŘEJNÝCH SLUŽEB</t>
  </si>
  <si>
    <t>5212-Neinv. transfery nefinančním podnikatelským subjektům-FO</t>
  </si>
  <si>
    <t>5213-Neinv. transfery nefinančním podnikatelským subjektům-PO</t>
  </si>
  <si>
    <t>CELKEM Program prevence kriminality</t>
  </si>
  <si>
    <t xml:space="preserve">DPMO,a.s.  OVS org. 2671 dopr. obsl. 
</t>
  </si>
  <si>
    <t xml:space="preserve">ARRIVA MORAVA, a.s. OVS org. 2672. </t>
  </si>
  <si>
    <t xml:space="preserve">TSMO,a.s. OVS org. 1056 údržba a provozování památek - Michalské schody, Památník bojovníků </t>
  </si>
  <si>
    <t xml:space="preserve">TSMO,a.s. OVS org. 10563 údržba povodň. mříže na Nemilance, údržba vodotečí v městských částech. </t>
  </si>
  <si>
    <t>ODBOR MAJETKOPRÁVNÍ</t>
  </si>
  <si>
    <t>5213-Neinvestiční transfery nefinančním podnikatelským subjektům-PO</t>
  </si>
  <si>
    <t>CELKEM ODBOR MAJETKOPRÁVNÍ</t>
  </si>
  <si>
    <t>5169-Nákup ostatních služeb (Koncepce vodního hospodářství)</t>
  </si>
  <si>
    <t>5169-Nákup ostatních služeb (Optimalizace sítě MHD v Olomouci)</t>
  </si>
  <si>
    <t>5169-Nákup ostatních služeb (Strategický plán)</t>
  </si>
  <si>
    <t>TSMO, a.s. OVS org. 1056 - odstranění následků škod v důsledku mimořádných událostí na území města Olomouc vč. přívalových povodní. Údržba vodočetných latí (Chomoutov, Černovír, Velkomoravská, U Dětského domova). Údržba objektů civilní ochrany. Údržba přečerpávající stanice v Chomoutově. Údržba související dešťové kanalizace, výletního objektu a revize zpětné klapky v Chomoutově.</t>
  </si>
  <si>
    <t>odvodnění pozemků, otevřené odpady (dle požadavků KMČ + havarijní stavy)</t>
  </si>
  <si>
    <t>údržba Hamerského náhonu, otevřeného odpadu v Týnečku, odtoku rybníka v Neředíně,  nádrže Radíkov, odbahnění dešťové zdrže v Droždíně, oprava nádrže u hasičské zbrojnice Lošov + havarijní stavy</t>
  </si>
  <si>
    <t>opravy, údžba a provoz fontán - Venuše a  Sv. J. Sarkandera, řešení havarijních stavů pergol, zprovoznění mlžítka v areálu parku Malého prince</t>
  </si>
  <si>
    <t>provoz  historických kašen, oprava střechy a krovů kaple Nedvězí, opravy a havárie dle požadavků KMČ (kaple Droždín, kaple Lazce, kamenný kříž Černovír,  kamenný kříž Slavonín, kamenný kříž Droždín)</t>
  </si>
  <si>
    <t>%</t>
  </si>
  <si>
    <t xml:space="preserve">3631 veřejné osvětlení </t>
  </si>
  <si>
    <t>Štursova 1, Olomouc - oprava střechy</t>
  </si>
  <si>
    <t>CELKEM PROVOZNÍ VÝDAJE</t>
  </si>
  <si>
    <t>CELKEM PŘÍJMY        tř. 1+2+3+4</t>
  </si>
  <si>
    <t>tř. 1 - daňové příjmy</t>
  </si>
  <si>
    <t>tř. 2 - nedaňové příjmy</t>
  </si>
  <si>
    <t>tř. 4 - přijaté transfery</t>
  </si>
  <si>
    <t>OLTERM &amp; TD, a. s.</t>
  </si>
  <si>
    <t>věcná břemena</t>
  </si>
  <si>
    <t>Schválený rozpočet 2015 - hospodářská činnost</t>
  </si>
  <si>
    <t>DPPO             za obce</t>
  </si>
  <si>
    <t>Záloha na HV</t>
  </si>
  <si>
    <t>Odvod celkem</t>
  </si>
  <si>
    <t>SNO, a. s. - vybrané nájemné + ostatní tržby 81.700 tis. Kč, z toho:</t>
  </si>
  <si>
    <t xml:space="preserve">požadavek na opravy (mimo rozpočet města) </t>
  </si>
  <si>
    <t>odvod do rozpočtu města - z něho kryto:</t>
  </si>
  <si>
    <t xml:space="preserve">na provoz (obstaravatelská odměna)                </t>
  </si>
  <si>
    <t xml:space="preserve">na investice                                               </t>
  </si>
  <si>
    <t>výkon vlastnických práv u jiných správců - přefakturace</t>
  </si>
  <si>
    <t xml:space="preserve">volně k dispozici rozpočtu města </t>
  </si>
  <si>
    <t xml:space="preserve">MOVO, a. s. </t>
  </si>
  <si>
    <t>na provoz (DHDM - výměny vodoměrů)</t>
  </si>
  <si>
    <t xml:space="preserve">na investice </t>
  </si>
  <si>
    <t>volně k dispozici rozpočtu města</t>
  </si>
  <si>
    <t>MmOl, z toho</t>
  </si>
  <si>
    <t>prodej domů a jednotek vč. pozemků</t>
  </si>
  <si>
    <t>prodej pozemků a jiných objektů</t>
  </si>
  <si>
    <t>Mezisoučet - prodeje</t>
  </si>
  <si>
    <t>nájem pozemků</t>
  </si>
  <si>
    <t>nájem nebytových prostor</t>
  </si>
  <si>
    <t>ostatní činnosti MMOl</t>
  </si>
  <si>
    <t>Mezisoučet - ostatní</t>
  </si>
  <si>
    <t xml:space="preserve">Lesy města Olomouce, a. s. </t>
  </si>
  <si>
    <t xml:space="preserve">C E L K E M </t>
  </si>
  <si>
    <r>
      <t xml:space="preserve">DPPO             za obce (19%)        </t>
    </r>
    <r>
      <rPr>
        <sz val="8"/>
        <rFont val="Arial Narrow"/>
        <family val="2"/>
        <charset val="238"/>
      </rPr>
      <t xml:space="preserve"> (prvek 2177)</t>
    </r>
  </si>
  <si>
    <r>
      <t xml:space="preserve">Záloha na HV (81%)               </t>
    </r>
    <r>
      <rPr>
        <sz val="8"/>
        <rFont val="Arial Narrow"/>
        <family val="2"/>
        <charset val="238"/>
      </rPr>
      <t xml:space="preserve"> (prvek 2531)</t>
    </r>
  </si>
  <si>
    <r>
      <t>požadavek</t>
    </r>
    <r>
      <rPr>
        <sz val="8"/>
        <rFont val="Arial Narrow"/>
        <family val="2"/>
        <charset val="238"/>
      </rPr>
      <t xml:space="preserve"> na opravy (mimo rozpočet města) </t>
    </r>
  </si>
  <si>
    <t>Upravený
rozp. 2015</t>
  </si>
  <si>
    <t>Skutečnost
2015</t>
  </si>
  <si>
    <t>DANĚ</t>
  </si>
  <si>
    <t>1111-Daň z příjmů fyzických osob ze závislé činnosti a funkčních požitků</t>
  </si>
  <si>
    <t>272 052</t>
  </si>
  <si>
    <t>1112-Daň z příjmů fyzických osob ze samostatné výdělečné činnosti</t>
  </si>
  <si>
    <t>22 557</t>
  </si>
  <si>
    <t>1113-Daň z příjmů fyzických osob z kapitálových výnosů</t>
  </si>
  <si>
    <t>23 968</t>
  </si>
  <si>
    <t>1121-Daň z příjmů právnických osob</t>
  </si>
  <si>
    <t>234 214</t>
  </si>
  <si>
    <t>1122-Daň z příjmů právnických osob za obce</t>
  </si>
  <si>
    <t>71 993</t>
  </si>
  <si>
    <t>1211-Daň z přidané hodnoty</t>
  </si>
  <si>
    <t>510 577</t>
  </si>
  <si>
    <t>1511-Daň z nemovitých věcí</t>
  </si>
  <si>
    <t>76 000</t>
  </si>
  <si>
    <t>CELKEM DANĚ</t>
  </si>
  <si>
    <t>1 211 361</t>
  </si>
  <si>
    <t>1334-Odvody za odnětí půdy ze zemědělského půdního fondu</t>
  </si>
  <si>
    <t>odvody za odnětí půdy ze ZPF</t>
  </si>
  <si>
    <t>1335-Poplatky za odnětí pozemků plnění funkcí lesa</t>
  </si>
  <si>
    <t>poplatky za odnětí pozemků plnění funkcí lesa</t>
  </si>
  <si>
    <t>1340-Poplatek za provoz systému shromažďování, sběru, přepravy, třídění, využívání a odstraňování komunálních odpadů</t>
  </si>
  <si>
    <t>56 000</t>
  </si>
  <si>
    <t>51 798</t>
  </si>
  <si>
    <t>1341-Poplatek ze psů</t>
  </si>
  <si>
    <t>2 400</t>
  </si>
  <si>
    <t>2 153</t>
  </si>
  <si>
    <t>1342-Poplatek za lázeňský nebo rekreační pobyt</t>
  </si>
  <si>
    <t>1343-Poplatek za užívání veřejného prostranství</t>
  </si>
  <si>
    <t>6 000</t>
  </si>
  <si>
    <t>4 268</t>
  </si>
  <si>
    <t>1344-Poplatek ze vstupného</t>
  </si>
  <si>
    <t>1345-Poplatek z ubytovací kapacity</t>
  </si>
  <si>
    <t>1 400</t>
  </si>
  <si>
    <t>1 090</t>
  </si>
  <si>
    <t>1351-Odvod z loterií a podobných her kromě z výherních hracích přístrojů</t>
  </si>
  <si>
    <t>3 500</t>
  </si>
  <si>
    <t>3 290</t>
  </si>
  <si>
    <t>1353-Příjmy za zkoušky z odborné způsobilosti od žadatelů o řidičské oprávnění</t>
  </si>
  <si>
    <t>2 300</t>
  </si>
  <si>
    <t>1 932</t>
  </si>
  <si>
    <t>1355-Odvod z výherních hracích přístrojů</t>
  </si>
  <si>
    <t>100 000</t>
  </si>
  <si>
    <t>80 300</t>
  </si>
  <si>
    <t>1361-Správní poplatky</t>
  </si>
  <si>
    <t>org. 90 správní poplatky - výherní hrací přístroje</t>
  </si>
  <si>
    <t>1 900</t>
  </si>
  <si>
    <t>1 364</t>
  </si>
  <si>
    <t>org. 30 živnostenský odbor - živnost. podnikání, licence za alkohol</t>
  </si>
  <si>
    <t>org. 31 živnostenský odbor - zemědělské podnikání</t>
  </si>
  <si>
    <t>org. 10 EO - tomboly</t>
  </si>
  <si>
    <t>org. 95  EO - správní poplatky - exekuční odd.</t>
  </si>
  <si>
    <t>org. 08 AŘMV - evidence řidičů</t>
  </si>
  <si>
    <t>org. 081 odbor AŘMV - vidimace</t>
  </si>
  <si>
    <t>org. 082 odbor AŘMV - karty tachograf</t>
  </si>
  <si>
    <t>7 500</t>
  </si>
  <si>
    <t>9 520</t>
  </si>
  <si>
    <t>org. 83 odbor AŘMV - odd. evidence vozidel</t>
  </si>
  <si>
    <t>1 700</t>
  </si>
  <si>
    <t>1 529</t>
  </si>
  <si>
    <t>org. 084 odbor AŘMV - odd. tech. způsobilosti</t>
  </si>
  <si>
    <t>org. 70 - odbor správních činností - pokles využívání služeb (ověřování na poštách)</t>
  </si>
  <si>
    <t>5 081</t>
  </si>
  <si>
    <t>5 451</t>
  </si>
  <si>
    <t>DPČ + DPP (např.detašované pracoviště MMOl, KPOZ, hasiči, přestupky, kluby důchodců, apod., nejsou zahrnuty dohody mimo pracovní poměr jež jsou hrazeny z očekávaných dotací jednotlivých projektů)</t>
  </si>
  <si>
    <t>budova MMOl na ul. Štursova - 350 tis. Kč - úprava vestibulu, 600 tis. Kč - generální oprava klimatizace ve 2. patře</t>
  </si>
  <si>
    <t>MORAVSKÉ DIVADLO OL.</t>
  </si>
  <si>
    <t>3311-Divadelní činnost</t>
  </si>
  <si>
    <t>5331-Neinvestiční příspěvky zřízeným PO</t>
  </si>
  <si>
    <t>Moravské divadlo Olomouc</t>
  </si>
  <si>
    <t>MORAVSKÁ FILHARMONIE OL.</t>
  </si>
  <si>
    <t>3312-Hudební činnost</t>
  </si>
  <si>
    <t>Moravská filharmonie Olomouc</t>
  </si>
  <si>
    <t>KNIHOVNA MĚSTA OL.</t>
  </si>
  <si>
    <t>3314-Činnosti knihovnické</t>
  </si>
  <si>
    <t xml:space="preserve">Knihovna města Olomouce </t>
  </si>
  <si>
    <t>HŘBITOVY MĚSTA OL.</t>
  </si>
  <si>
    <t>3632-Pohřebnictví</t>
  </si>
  <si>
    <t>ZOO SV. KOPEČEK OL.</t>
  </si>
  <si>
    <t>3741-Ochrana druhů a stanovišť</t>
  </si>
  <si>
    <t xml:space="preserve">CELKEM PŘÍSPĚVKOVÉ ORGANIZACE </t>
  </si>
  <si>
    <t>Nadpis</t>
  </si>
  <si>
    <t>Index 2016/2015 pro SRV</t>
  </si>
  <si>
    <t>Střednědobý             rozpočtový výhled                   2016</t>
  </si>
  <si>
    <t xml:space="preserve">Návrh pro zpracování rozpočtu 2016 </t>
  </si>
  <si>
    <t xml:space="preserve">Pracovní skupina </t>
  </si>
  <si>
    <t>mzdy MMOl</t>
  </si>
  <si>
    <t>poplatky OSA + honoráře umělcům</t>
  </si>
  <si>
    <t>mzdy Městské policie</t>
  </si>
  <si>
    <t>velké opravy</t>
  </si>
  <si>
    <t>neinvestiční příspěvky a granty</t>
  </si>
  <si>
    <t>provoz vlastních sportovních  zařízení</t>
  </si>
  <si>
    <t>členské příspěvky</t>
  </si>
  <si>
    <t>objednávky veřejných služeb</t>
  </si>
  <si>
    <t>příspěvkové organizace - školské subjekty</t>
  </si>
  <si>
    <t>příspěvkové organizace</t>
  </si>
  <si>
    <t>vrácená DPH</t>
  </si>
  <si>
    <t>plány rozvoje</t>
  </si>
  <si>
    <t xml:space="preserve">org. 1230 neinv. přísp. ZŠ a MŠ Řezníčkova </t>
  </si>
  <si>
    <t>org. 1250 neinv. přísp. ZŠ a MŠ Demlova</t>
  </si>
  <si>
    <t xml:space="preserve">org. 1360 neinv. přísp. FZŠ Hálkova </t>
  </si>
  <si>
    <t xml:space="preserve">org. 1370 neinv. přísp. ZŠ a MŠ Svatoplukova </t>
  </si>
  <si>
    <t>org. 1380 neinv. přísp. ZŠ a MŠ Sv. Kopeček (Dvorského)</t>
  </si>
  <si>
    <t>výhled</t>
  </si>
  <si>
    <t>ODBOR PAMÁTKOVÉ PÉČE</t>
  </si>
  <si>
    <t>CELKEM ODBOR PAMÁTKOVÉ PÉČE</t>
  </si>
  <si>
    <t>Paragraf</t>
  </si>
  <si>
    <t>Položka</t>
  </si>
  <si>
    <t>v tis. Kč</t>
  </si>
  <si>
    <t/>
  </si>
  <si>
    <t>5169-Nákup ostatních služeb</t>
  </si>
  <si>
    <t>6112-Zastupitelstva obcí</t>
  </si>
  <si>
    <t>CELKEM 6112</t>
  </si>
  <si>
    <t>6171-Činnost místní správy</t>
  </si>
  <si>
    <t>CELKEM 6171</t>
  </si>
  <si>
    <t>6409-Ostatní činnosti jinde nezařazené</t>
  </si>
  <si>
    <t>5311-Bezpečnost a veřejný pořádek</t>
  </si>
  <si>
    <t>3399-Ostatní záležitosti kultury, církví a sdělovacích prostředků</t>
  </si>
  <si>
    <t>5901-Nespecifikované rezervy</t>
  </si>
  <si>
    <t>2141-Vnitřní obchod</t>
  </si>
  <si>
    <t>CELKEM 2141</t>
  </si>
  <si>
    <t>2212-Silnice</t>
  </si>
  <si>
    <t>2219-Ostatní záležitosti pozemních komunikací</t>
  </si>
  <si>
    <t>2310-Pitná voda</t>
  </si>
  <si>
    <t>3111-Mateřské školy</t>
  </si>
  <si>
    <t>CELKEM 3111</t>
  </si>
  <si>
    <t>3113-Základní školy</t>
  </si>
  <si>
    <t>CELKEM 3113</t>
  </si>
  <si>
    <t>3421-Využití volného času dětí a mládeže</t>
  </si>
  <si>
    <t>3725-Využívání a zneškodňování komunálních odpadů</t>
  </si>
  <si>
    <t>3745-Péče o vzhled obcí a veřejnou zeleň</t>
  </si>
  <si>
    <t>5171-Opravy a udržování</t>
  </si>
  <si>
    <t>3329-Ostatní záležitosti ochrany památek a péče o kulturní dědictví</t>
  </si>
  <si>
    <t>3635-Územní plánování</t>
  </si>
  <si>
    <t>3636-Územní rozvoj</t>
  </si>
  <si>
    <t>CELKEM ODBOR INVESTIC</t>
  </si>
  <si>
    <t>CELKEM ODBOR KONCEPCE A ROZVOJE</t>
  </si>
  <si>
    <t>2221-Provoz veřejné silniční dopravy</t>
  </si>
  <si>
    <t>2251-Letiště</t>
  </si>
  <si>
    <t>CELKEM ODBOR DOPRAVY</t>
  </si>
  <si>
    <t>3322-Zachování a obnova kulturních památek</t>
  </si>
  <si>
    <t>referendum</t>
  </si>
  <si>
    <t>3319-Ostatní záležitosti kultury</t>
  </si>
  <si>
    <t>CELKEM 3319</t>
  </si>
  <si>
    <t>3419-Ostatní tělovýchovná činnost</t>
  </si>
  <si>
    <t>CELKEM 3419</t>
  </si>
  <si>
    <t>2143-Cestovní ruch</t>
  </si>
  <si>
    <t>CELKEM 2143</t>
  </si>
  <si>
    <t>CELKEM ODBOR VNĚJŠÍCH VZTAHŮ A INFORMACÍ</t>
  </si>
  <si>
    <t>CELKEM ODBOR ŠKOLSTVÍ</t>
  </si>
  <si>
    <t>4333-Domovy-penzióny pro matky s dětmi</t>
  </si>
  <si>
    <t>4374-Azylové domy, nízkoprahová denní centra a noclehárny</t>
  </si>
  <si>
    <t>4359-Ostatní služby a činnosti v oblasti sociální péče.</t>
  </si>
  <si>
    <t>4379-Ostatní služby a činnosti v oblasti sociální prevence</t>
  </si>
  <si>
    <t>CELKEM ODBOR ŽIVOTNÍHO PROSTŘEDÍ</t>
  </si>
  <si>
    <t>2321-Odvádění a čistění odpadních vod a nakládání s kaly</t>
  </si>
  <si>
    <t>3326-Pořízení, zachování a obnova hodnot místního kulturního, národního a historického povědomí</t>
  </si>
  <si>
    <t>5213-Neinvestiční transfery nefinančním podnikatelským subjektům-právnickým osobám</t>
  </si>
  <si>
    <t>5512-Požární ochrana - dobrovolná část</t>
  </si>
  <si>
    <t>CELKEM ODBOR OCHRANY</t>
  </si>
  <si>
    <t>CELKEM ODBOR EVROPSKÝCH PROJEKTŮ</t>
  </si>
  <si>
    <t xml:space="preserve">NEINV. PŘÍSP. MŠ A ZŠ - PŘÍSPĚVKOVÉ ORGANIZACE </t>
  </si>
  <si>
    <t>5331-Neinvestiční příspěvky zřízeným příspěvkovým organizacím</t>
  </si>
  <si>
    <t>org. 1290 neinv. přísp. MŠ Jílová</t>
  </si>
  <si>
    <t>org. 1300 neinv. přísp. MŠ Škrétova</t>
  </si>
  <si>
    <t>org. 1310 neinv. přísp. MŠ Helsinská</t>
  </si>
  <si>
    <t>org. 1440 neinv. přísp. MŠ Nálepky</t>
  </si>
  <si>
    <t>org. 1450 neinv. přísp. MŠ Žižkovo nám.</t>
  </si>
  <si>
    <t>org. 1460 neinv. přísp. MŠ I. Hermanna</t>
  </si>
  <si>
    <t>org. 1480 neinv. přísp. MŠ Wolkerova</t>
  </si>
  <si>
    <t>org. 1500 neinv. přísp. MŠ Dělnická</t>
  </si>
  <si>
    <t>org. 1520 neinv. přísp. MŠ Michalské strom.</t>
  </si>
  <si>
    <t>org. 1540 neinv. přísp. MŠ Zeyerova</t>
  </si>
  <si>
    <t xml:space="preserve">org. 1550 neinv. přísp. MŠ Rooseveltova </t>
  </si>
  <si>
    <t>org. 1200 neinv. přísp. ZŠ Heyrovského</t>
  </si>
  <si>
    <t>org. 1210 neinv. přísp. ZŠ Zeyerova</t>
  </si>
  <si>
    <t>org. 1220 neinv. přísp. ZŠ Stupkova</t>
  </si>
  <si>
    <t>org. 1240 neinv. přísp. ZŠ tř. Spojenců</t>
  </si>
  <si>
    <t>org. 1260 neinv. přísp. ZŠ a MŠ Holice</t>
  </si>
  <si>
    <t>org. 1270 neinv. přísp. ZŠ Mozartova</t>
  </si>
  <si>
    <t>org. 1280 neinv. přísp. ZŠ a MŠ Nedvědova</t>
  </si>
  <si>
    <t>org. 1320 neinv. přísp. FZŠ Tererovo nám.</t>
  </si>
  <si>
    <t>org. 1330 neinv. přísp. FZŠ a MŠ Rožňavská (Dr. Milady Horákové)</t>
  </si>
  <si>
    <t>org. 1340 neinv. přísp. FZŠ a MŠ Holečkova</t>
  </si>
  <si>
    <t>org. 1350 neinv. přísp. ZŠ 8. května</t>
  </si>
  <si>
    <t>org. 1410 neinv. přísp. ZŠ a MŠ Nemilany</t>
  </si>
  <si>
    <t>org. 1420 neinv. přísp. ZŠ a MŠ Gorkého</t>
  </si>
  <si>
    <t>3117-První stupeň základních škol</t>
  </si>
  <si>
    <t>org. 1400 neinv. přísp. ZŠ Droždín</t>
  </si>
  <si>
    <t>CELKEM 3117</t>
  </si>
  <si>
    <t xml:space="preserve">CELKEM PŘÍSPĚVKOVÉ ORGANIZACE - ODBOR ŠKOLSTVÍ </t>
  </si>
  <si>
    <t>5223-Neinvestiční transfery církvím a náboženským společnostem</t>
  </si>
  <si>
    <t>ODBOR KONCEPCE A ROZVOJE</t>
  </si>
  <si>
    <t>5225-Neinvestiční transfery společenstvím vlastníků jednotek</t>
  </si>
  <si>
    <t>ODBOR VNĚJŠÍCH VZTAHŮ A INFORMACÍ</t>
  </si>
  <si>
    <t>5221-Neinvestiční transfery obecně prospěšným společnostem</t>
  </si>
  <si>
    <t>5222-Neinvestiční transfery spolkům</t>
  </si>
  <si>
    <t>5339-Neinvestiční transfery cizím příspěvkovým organizacím</t>
  </si>
  <si>
    <t xml:space="preserve">odměny čl. zastupitelstev obcí a krajů (vč. uvol. zastup.) </t>
  </si>
  <si>
    <t>org. 2512 pokračování projektu "Olomouc Region Card"  - správa systému</t>
  </si>
  <si>
    <t>3429-Ostatní zájmová činnost a rekreace</t>
  </si>
  <si>
    <t>CELKEM 3429</t>
  </si>
  <si>
    <t>ODBOR ŠKOLSTVÍ</t>
  </si>
  <si>
    <t>ODBOR SOCIÁLNÍCH VĚCÍ</t>
  </si>
  <si>
    <t>Program prevence kriminality - obecná položka - podíl města</t>
  </si>
  <si>
    <t>3612-Bytové hospodářství</t>
  </si>
  <si>
    <t>CELKEM ODBOR SOCIÁLNÍCH VĚCÍ</t>
  </si>
  <si>
    <t>ODBOR ŽIVOTNÍHO PROSTŘEDÍ</t>
  </si>
  <si>
    <t>3792-Ekologická výchova a osvěta</t>
  </si>
  <si>
    <t>ODBOR OCHRANY</t>
  </si>
  <si>
    <t>IP: čl. příspěvek ve Sdružení obcí vodovod Pomoraví ZP 026 (ZBÚ)</t>
  </si>
  <si>
    <t>Aktualizace strategického plánu (schváleno RMO 24. 8. 2015)</t>
  </si>
  <si>
    <t>TSMO a.s. Přichystalova ul. - po dobu udržitelnosti projektu - fond 48</t>
  </si>
  <si>
    <t xml:space="preserve"> - DPMO, a. s.</t>
  </si>
  <si>
    <t>DPMO, a.s. OVS org. 2675 změny jízdních řádů</t>
  </si>
  <si>
    <t>Pracovní skupina (finanční výbor)</t>
  </si>
  <si>
    <t>Asociace veřejných zakázek</t>
  </si>
  <si>
    <t>Návrh po Finančním výboru ZMO</t>
  </si>
  <si>
    <t>TSMO,a.s. OVS org. 105621 zimní údržba</t>
  </si>
  <si>
    <t>OLTERM &amp; TD, a. s. - opravy Plaveckého stadionu dle rámcové smlouvy</t>
  </si>
  <si>
    <t xml:space="preserve"> </t>
  </si>
  <si>
    <t>01-kancelář primátora</t>
  </si>
  <si>
    <t>02-odbor investic</t>
  </si>
  <si>
    <t>03-odbor koncepce a rozvoje</t>
  </si>
  <si>
    <t>04-odbor živnostenský</t>
  </si>
  <si>
    <t>05-odbor ekonomický - provoz</t>
  </si>
  <si>
    <t>05-odbor ekonomický - úroky</t>
  </si>
  <si>
    <t>06-odbor interního auditu a kontroly</t>
  </si>
  <si>
    <t>07-odbor dopravy</t>
  </si>
  <si>
    <t>08-odbor agendy řidičů a motor. vozidel</t>
  </si>
  <si>
    <t>09-odbor kancelář tajemníka</t>
  </si>
  <si>
    <t>10-stavební odbor</t>
  </si>
  <si>
    <t>11-odbor vnějších vztahů a informací</t>
  </si>
  <si>
    <t>12-odbor správních činností</t>
  </si>
  <si>
    <t>13-odbor informatiky</t>
  </si>
  <si>
    <t>SNO 13 642 tis. Kč; MOVO 24 978 tis. Kč; MMOl 19 797 tis. Kč; OLTERM 95 tis. Kč LMO 3 448 tis. Kč</t>
  </si>
  <si>
    <t>např. pojistné náhrady</t>
  </si>
  <si>
    <t>očekávané dotace souvisí se strategií investování a dotační politikou ITI</t>
  </si>
  <si>
    <t>org. 75 - odbor správních činností - úbytek počtu svateb celorepublikově</t>
  </si>
  <si>
    <t>org. 30 pokuty živnost. odbor - ve správním řízení</t>
  </si>
  <si>
    <t>pokuty Česká inspekce životního prostředí</t>
  </si>
  <si>
    <t xml:space="preserve">org. 100 tržby  Globus </t>
  </si>
  <si>
    <t xml:space="preserve">org. 600 tržby  Kaufland ČR </t>
  </si>
  <si>
    <t>Rozpočet je navýšen o 7 nových zaměstnanců a o platové postupy zaměstnanců. V rozpočtu nejsou zahrnuti zaměstnanci, jejichž platy a mzdové náklady jsou hrazeny z očekávaných dotací následujících projektů: v rámci odboru sociálních věcí se jedná o "Sociální právní ochrana dětí" - 41 úvazků, Azylový dům - 6,4 úvazků z 40 %,  Domov pro ženy a matky s dětmi - 8 úvazků z 24 %, Fond ohrožených dětí 6,25 úvazků. V rámci odboru evropských projektů se jedná o finanční příspěvek "Svazu měst a obcí" - 2 úvazky. V rámci odboru živnostenského projekt "Jednotného kontaktního místa" - 1 úvazek. V rámci odboru vnějších vztahů a informací projek "Europe direct" - 0,5 úvazku. Do rozpočtu je zahrnuto plánované zvýšení objemu prostředků na platové tarify ve všech stupnicích o 3 %.</t>
  </si>
  <si>
    <t>ost. platby za provedenou práci jinde nezařazené</t>
  </si>
  <si>
    <t>celkem 138 pracovníků vč. refundace do HČ, zákonné navyšování platů, odměny, přesčasy, příplatky, práce v so, ne, svátek atd.</t>
  </si>
  <si>
    <t>25% z platů + OOV (org. 420)</t>
  </si>
  <si>
    <r>
      <t xml:space="preserve">oprava hasičské nádrže Lošov - kompletní (880 tis.Kč),  </t>
    </r>
    <r>
      <rPr>
        <sz val="9"/>
        <rFont val="Arial"/>
        <family val="2"/>
        <charset val="238"/>
      </rPr>
      <t>oprava výměníkové stanice Holice, U Cukrovaru 923/10A (1 500 tis.Kč)</t>
    </r>
  </si>
  <si>
    <t>nasvětlení kostela Cyrila a Metoděje v Hejčíně</t>
  </si>
  <si>
    <t>obnova zeleně ústředního hřbitova v Olomouci - dotovaná akce - následná péče po dobu tří let od výsadba - v příštím roce tedy 2016 se bude platit naposledy,  fond 15</t>
  </si>
  <si>
    <t>Václavkova ulice snesení lávky nad tratí ČD  - havarijní stav s omezeným užíváním</t>
  </si>
  <si>
    <t>opravy komunikací 2016</t>
  </si>
  <si>
    <t>Opravy havarijních stavů mostů, lávek, podchodů a zábradlí. Jedná se o velkou opravu lávky přes Mlýnský potok z Nábřeží Přemyslovců, mostu přes Mlýnský potok na ul. J.Glazarové, oprava mostu přes Mlýnský potok Pod jezem, oprava mostu přes Mlýnský potok na ul. Komenského, most přes řeku Oskavu, oprava mostu přes řeku Moravu na ul. Kosmonautů. V částce nejsou započítány úpravy přechodů pro chodce. Částka a rozsah jsou zatím v jednání a jsou požadovány v rámci plánu investičních akcí.</t>
  </si>
  <si>
    <t>podzemní parkoviště, opravy - schodiště, výtahy, řešení zatékání - přednádražní prostor - zasklení přístřešků, výměna plastového zasklení za bezpečnostní sklo, podzemní parkoviště - oprava nátěrů podlah 2PP, opravy a údržba</t>
  </si>
  <si>
    <t>odstranění ocelovo - betonového reklamního sloupu - ul. I.P.Pavlova (před bývalým objektem Jalta)</t>
  </si>
  <si>
    <t>příspěvky a granty v oblasti kultury - celková položka</t>
  </si>
  <si>
    <t xml:space="preserve">příspěvky a granty v oblasti sportu a tělovýchovy  </t>
  </si>
  <si>
    <t>org. 250  příspěvky - zpřístupnění kostelů v turistické sezóně</t>
  </si>
  <si>
    <t xml:space="preserve">org. 251  příspěvky oblasti CR </t>
  </si>
  <si>
    <t>příspěvky - celková položka - neinv. přísp. MŠ, případně ZŠ jiných zřizovatelů</t>
  </si>
  <si>
    <t>příspěvky - celková položka - individuální projekty</t>
  </si>
  <si>
    <t>příspěvky - celková položka - volný čas</t>
  </si>
  <si>
    <t>příspěvky - celková položka - využití volného času PO (školy SMOl)</t>
  </si>
  <si>
    <t>příspěvky na bezbar. úpravy dle RMO-příspěvky subjektům v oblasti bezbariérových úprav objektů, které nejsou v majetku města</t>
  </si>
  <si>
    <t>příspěvky - celková položka - oblast tvorby a ochrany ŽP</t>
  </si>
  <si>
    <t>příspěvky a granty - celková položka</t>
  </si>
  <si>
    <t xml:space="preserve">Poznámka </t>
  </si>
  <si>
    <t>OLTERM &amp; TD, a. s.  - správa a provoz Plav. stadionu (v tom 5 100 tis. Kč hlavní smlouva, 2 900 tis. Kč plavání batolat)</t>
  </si>
  <si>
    <r>
      <t>TSMO,a.s. OVS org. 1056 údržba veř. WC - bez Pavelčákova, Sokolská ul., Horní nám.a Dolní nám</t>
    </r>
    <r>
      <rPr>
        <b/>
        <sz val="9"/>
        <color indexed="8"/>
        <rFont val="Arial"/>
        <family val="2"/>
        <charset val="238"/>
      </rPr>
      <t xml:space="preserve">. - </t>
    </r>
    <r>
      <rPr>
        <sz val="9"/>
        <color indexed="8"/>
        <rFont val="Arial"/>
        <family val="2"/>
        <charset val="238"/>
      </rPr>
      <t>údrž. mobiliáře</t>
    </r>
  </si>
  <si>
    <t>TSMO, a.s., Arionova kašna, kašna NAMIRO</t>
  </si>
  <si>
    <t>TSMO, a.s.  fontány a pítka v přednádrážním prostoru</t>
  </si>
  <si>
    <t>SNO,a.s. OVS org. 1670 obstarávání správy nemovitostí</t>
  </si>
  <si>
    <t>Pravidelná roční aktualizace modelu na základě uzavřené smlouvy.</t>
  </si>
  <si>
    <t>Aktualizace koncepce vodního hospodářství (generel zásobování vodou, generel kanalizace, studie odtokových poměrů, technicko-ekonomické vyhodnocení). Na základě opčního práva dle SOD se předpokládá pravidelná aktualizace jedenkrát ročně. V rámci Koncepce vodního hospodářství schválené RMO 10.3.2014 je uloženo zajistit aktualizaci jedenkrát ročně. První aktualizace probíhá v roce 2015, dokončení první aktualizace bude 02/2016.  V roce 2016 se předpokládá zahájení 2. pravidelné roční aktualizace.</t>
  </si>
  <si>
    <t xml:space="preserve">org. 1530 neinv. přísp. MŠ Mozartova </t>
  </si>
  <si>
    <t>příspěvky dle rozhodnutí RMO - příspěvky subjektům v oblasti sociální (z toho:                1 mil. Kč pro individuální žádosti)</t>
  </si>
  <si>
    <t>Muzeum umění Olomouc, s. p. o.  dle čtyřleté smlouvy +100 tis. Kč nákup uměleckých děl Victora Vasarelyho</t>
  </si>
  <si>
    <t>příspěvky města na obnovu památek v rámci státní dotace z programu regenerace MPR a MPZ</t>
  </si>
  <si>
    <t>str. 14</t>
  </si>
  <si>
    <t>str. 1 - 23</t>
  </si>
  <si>
    <t xml:space="preserve">Rekapitulace  příjmů, výdajů a financování </t>
  </si>
  <si>
    <t>Příjmy</t>
  </si>
  <si>
    <t>Provozní výdaje</t>
  </si>
  <si>
    <t xml:space="preserve">Mzdy </t>
  </si>
  <si>
    <t>Velké opravy</t>
  </si>
  <si>
    <t>Příspěvky  a granty</t>
  </si>
  <si>
    <t xml:space="preserve">Sportovní zařízení  </t>
  </si>
  <si>
    <t xml:space="preserve">Členské příspěvky </t>
  </si>
  <si>
    <t>Objednávky veřejných služeb</t>
  </si>
  <si>
    <t xml:space="preserve">Plány rozvoje </t>
  </si>
  <si>
    <t xml:space="preserve">Příspěvkové organizace MŠ a ZŠ </t>
  </si>
  <si>
    <t xml:space="preserve">Příspěvkové organizace </t>
  </si>
  <si>
    <t>Plán investic</t>
  </si>
  <si>
    <t>Schválený rozpočet 2016</t>
  </si>
  <si>
    <t>Schválený rozpočet SMOl na rok 2016 - rekapitulace</t>
  </si>
  <si>
    <t>Schválený rozpočet SMOl na rok 2016 - příjmy souhrn</t>
  </si>
  <si>
    <t>CELKEM  tř. 1 - DAŇOVÉ PŘÍJMY</t>
  </si>
  <si>
    <t>CELKEM tř. 2 -  NEDAŇOVÉ PŘÍJMY</t>
  </si>
  <si>
    <t>CELKEM tř. 4 -  PŘÍJATÉ TRANSFERY</t>
  </si>
  <si>
    <t>CELKEM tř. 3 - KAPITÁLOVÉ PŘÍJMY</t>
  </si>
  <si>
    <t>SNO 58 158 tis. Kč; MOVO 106 484 tis. Kč; MMOl  84 399 tis. Kč; OLTERM 405 tis. Kč; LMO 14 702 tis. Kč</t>
  </si>
  <si>
    <t>tržby  obce zóna 71 - úhrada Olomoucký kraj (od 2015 Smlouva o kompenzaci)</t>
  </si>
  <si>
    <t>Schválený rozpočet 2016 - hospodářská činnost</t>
  </si>
  <si>
    <t>Poznámka</t>
  </si>
  <si>
    <t>Schválený rozpočet SMOl na rok 2016 - mzdy</t>
  </si>
  <si>
    <t>Schválený rozpočet SMOl na rok 2016 - velké opravy</t>
  </si>
  <si>
    <t>Schválený rozpočet SMOl na rok 2016  - neinvestiční příspěvky a granty</t>
  </si>
  <si>
    <t>Schválený rozpočet SMOl na rok 2016  - členské příspěvky</t>
  </si>
  <si>
    <t>Schválený rozpočet SMOl na rok 2016  - objednávky veřejných služeb</t>
  </si>
  <si>
    <t>Schválený rozpočet SMOl na rok 2016  - plány rozvoje</t>
  </si>
  <si>
    <t>Schválený rozpočet SMOl na rok 2016 - příspěvkové organizace (školské subjekty)</t>
  </si>
  <si>
    <t>Schválený rozpočet SMOl na rok 2016 - příspěvkové organizace</t>
  </si>
  <si>
    <t>str. 6</t>
  </si>
  <si>
    <t>str. 8</t>
  </si>
  <si>
    <t>str. 9</t>
  </si>
  <si>
    <t>str. 10</t>
  </si>
  <si>
    <t>str. 11</t>
  </si>
  <si>
    <t>str. 12 - 13</t>
  </si>
  <si>
    <t>str. 15</t>
  </si>
  <si>
    <t>str. 16</t>
  </si>
  <si>
    <t>Schválený rozpočet SMOl na rok 2016  - sportovní zařízeni MMOl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</si>
</sst>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0.00\ %"/>
    <numFmt numFmtId="166" formatCode="0.0%"/>
    <numFmt numFmtId="167" formatCode="#,##0_ ;[Red]\-#,##0\ "/>
  </numFmts>
  <fonts count="48">
    <font>
      <sz val="10"/>
      <name val="Arial"/>
    </font>
    <font>
      <sz val="10"/>
      <color indexed="8"/>
      <name val="Arial"/>
      <family val="2"/>
      <charset val="238"/>
    </font>
    <font>
      <sz val="8"/>
      <color indexed="8"/>
      <name val="Arial"/>
      <family val="2"/>
      <charset val="238"/>
    </font>
    <font>
      <b/>
      <sz val="12"/>
      <color indexed="8"/>
      <name val="Arial"/>
      <family val="2"/>
      <charset val="238"/>
    </font>
    <font>
      <b/>
      <sz val="8"/>
      <color indexed="8"/>
      <name val="Arial"/>
      <family val="2"/>
      <charset val="238"/>
    </font>
    <font>
      <sz val="10"/>
      <name val="Arial"/>
      <family val="2"/>
      <charset val="238"/>
    </font>
    <font>
      <sz val="10"/>
      <name val="Arial"/>
      <family val="2"/>
      <charset val="238"/>
    </font>
    <font>
      <b/>
      <sz val="10"/>
      <name val="Arial"/>
      <family val="2"/>
      <charset val="238"/>
    </font>
    <font>
      <sz val="10"/>
      <name val="Arial CE"/>
      <charset val="238"/>
    </font>
    <font>
      <sz val="8"/>
      <name val="Arial"/>
      <family val="2"/>
      <charset val="238"/>
    </font>
    <font>
      <b/>
      <sz val="9"/>
      <color indexed="8"/>
      <name val="Arial"/>
      <family val="2"/>
      <charset val="238"/>
    </font>
    <font>
      <b/>
      <sz val="9"/>
      <name val="Arial"/>
      <family val="2"/>
      <charset val="238"/>
    </font>
    <font>
      <sz val="11"/>
      <color indexed="8"/>
      <name val="Arial"/>
      <family val="2"/>
      <charset val="238"/>
    </font>
    <font>
      <sz val="10"/>
      <name val="Arial"/>
      <family val="2"/>
      <charset val="238"/>
    </font>
    <font>
      <sz val="12"/>
      <name val="Arial"/>
      <family val="2"/>
      <charset val="238"/>
    </font>
    <font>
      <b/>
      <sz val="11"/>
      <color indexed="8"/>
      <name val="Arial"/>
      <family val="2"/>
      <charset val="238"/>
    </font>
    <font>
      <b/>
      <sz val="12"/>
      <name val="Arial"/>
      <family val="2"/>
      <charset val="238"/>
    </font>
    <font>
      <sz val="10"/>
      <color indexed="10"/>
      <name val="Arial"/>
      <family val="2"/>
      <charset val="238"/>
    </font>
    <font>
      <sz val="8"/>
      <name val="Arial"/>
      <family val="2"/>
      <charset val="238"/>
    </font>
    <font>
      <sz val="10"/>
      <color indexed="10"/>
      <name val="Arial"/>
      <family val="2"/>
      <charset val="238"/>
    </font>
    <font>
      <b/>
      <sz val="8"/>
      <name val="Arial"/>
      <family val="2"/>
      <charset val="238"/>
    </font>
    <font>
      <b/>
      <sz val="10"/>
      <color indexed="8"/>
      <name val="Arial"/>
      <family val="2"/>
      <charset val="238"/>
    </font>
    <font>
      <sz val="10"/>
      <name val="Arial"/>
      <family val="2"/>
      <charset val="238"/>
    </font>
    <font>
      <sz val="10"/>
      <color indexed="48"/>
      <name val="Arial"/>
      <family val="2"/>
      <charset val="238"/>
    </font>
    <font>
      <b/>
      <sz val="9"/>
      <name val="Arial Narrow"/>
      <family val="2"/>
      <charset val="238"/>
    </font>
    <font>
      <b/>
      <sz val="8"/>
      <name val="Arial Narrow"/>
      <family val="2"/>
      <charset val="238"/>
    </font>
    <font>
      <sz val="8"/>
      <name val="Arial Narrow"/>
      <family val="2"/>
      <charset val="238"/>
    </font>
    <font>
      <sz val="10"/>
      <name val="Arial Narrow"/>
      <family val="2"/>
      <charset val="238"/>
    </font>
    <font>
      <b/>
      <sz val="8"/>
      <color indexed="10"/>
      <name val="Arial Narrow"/>
      <family val="2"/>
      <charset val="238"/>
    </font>
    <font>
      <sz val="8"/>
      <color indexed="10"/>
      <name val="Arial Narrow"/>
      <family val="2"/>
      <charset val="238"/>
    </font>
    <font>
      <b/>
      <sz val="10"/>
      <name val="Arial Narrow"/>
      <family val="2"/>
      <charset val="238"/>
    </font>
    <font>
      <sz val="12"/>
      <name val="Arial Narrow"/>
      <family val="2"/>
      <charset val="238"/>
    </font>
    <font>
      <sz val="12"/>
      <color indexed="8"/>
      <name val="Arial"/>
      <family val="2"/>
      <charset val="238"/>
    </font>
    <font>
      <sz val="10"/>
      <color indexed="57"/>
      <name val="Arial"/>
      <family val="2"/>
      <charset val="238"/>
    </font>
    <font>
      <sz val="11"/>
      <name val="Arial Narrow"/>
      <family val="2"/>
      <charset val="238"/>
    </font>
    <font>
      <b/>
      <sz val="14"/>
      <name val="Arial Narrow"/>
      <family val="2"/>
      <charset val="238"/>
    </font>
    <font>
      <b/>
      <u/>
      <sz val="12"/>
      <name val="Arial"/>
      <family val="2"/>
      <charset val="238"/>
    </font>
    <font>
      <sz val="11"/>
      <name val="Arial"/>
      <family val="2"/>
      <charset val="238"/>
    </font>
    <font>
      <sz val="10"/>
      <color indexed="10"/>
      <name val="Arial"/>
      <family val="2"/>
      <charset val="238"/>
    </font>
    <font>
      <sz val="10"/>
      <color indexed="10"/>
      <name val="Arial Narrow"/>
      <family val="2"/>
      <charset val="238"/>
    </font>
    <font>
      <b/>
      <sz val="12"/>
      <color indexed="10"/>
      <name val="Arial"/>
      <family val="2"/>
      <charset val="238"/>
    </font>
    <font>
      <sz val="8"/>
      <name val="Arial"/>
      <family val="2"/>
      <charset val="238"/>
    </font>
    <font>
      <sz val="9"/>
      <color indexed="8"/>
      <name val="Arial"/>
      <family val="2"/>
      <charset val="238"/>
    </font>
    <font>
      <sz val="9"/>
      <name val="Arial"/>
      <family val="2"/>
      <charset val="238"/>
    </font>
    <font>
      <b/>
      <sz val="9"/>
      <color indexed="10"/>
      <name val="Arial"/>
      <family val="2"/>
      <charset val="238"/>
    </font>
    <font>
      <sz val="9"/>
      <color indexed="10"/>
      <name val="Arial"/>
      <family val="2"/>
      <charset val="238"/>
    </font>
    <font>
      <sz val="12"/>
      <name val="Arial"/>
      <family val="2"/>
      <charset val="238"/>
    </font>
    <font>
      <b/>
      <sz val="10"/>
      <color indexed="8"/>
      <name val="SansSerif"/>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29"/>
        <bgColor indexed="64"/>
      </patternFill>
    </fill>
  </fills>
  <borders count="91">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medium">
        <color indexed="8"/>
      </top>
      <bottom style="medium">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style="medium">
        <color indexed="8"/>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style="medium">
        <color indexed="64"/>
      </top>
      <bottom style="medium">
        <color indexed="64"/>
      </bottom>
      <diagonal/>
    </border>
    <border>
      <left style="thin">
        <color indexed="8"/>
      </left>
      <right/>
      <top/>
      <bottom style="thin">
        <color indexed="8"/>
      </bottom>
      <diagonal/>
    </border>
    <border>
      <left/>
      <right/>
      <top style="thin">
        <color indexed="8"/>
      </top>
      <bottom style="thin">
        <color indexed="8"/>
      </bottom>
      <diagonal/>
    </border>
    <border>
      <left style="thin">
        <color indexed="8"/>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right/>
      <top/>
      <bottom style="medium">
        <color indexed="64"/>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diagonal/>
    </border>
    <border>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medium">
        <color indexed="8"/>
      </right>
      <top style="thin">
        <color indexed="8"/>
      </top>
      <bottom style="thin">
        <color indexed="64"/>
      </bottom>
      <diagonal/>
    </border>
    <border>
      <left style="medium">
        <color indexed="8"/>
      </left>
      <right/>
      <top style="thin">
        <color indexed="8"/>
      </top>
      <bottom style="thin">
        <color indexed="64"/>
      </bottom>
      <diagonal/>
    </border>
    <border>
      <left style="medium">
        <color indexed="8"/>
      </left>
      <right style="thin">
        <color indexed="64"/>
      </right>
      <top style="thin">
        <color indexed="8"/>
      </top>
      <bottom style="thin">
        <color indexed="64"/>
      </bottom>
      <diagonal/>
    </border>
    <border>
      <left/>
      <right/>
      <top style="medium">
        <color indexed="8"/>
      </top>
      <bottom style="thin">
        <color indexed="8"/>
      </bottom>
      <diagonal/>
    </border>
    <border>
      <left/>
      <right/>
      <top/>
      <bottom style="thin">
        <color indexed="8"/>
      </bottom>
      <diagonal/>
    </border>
    <border>
      <left/>
      <right/>
      <top/>
      <bottom style="thin">
        <color indexed="64"/>
      </bottom>
      <diagonal/>
    </border>
    <border>
      <left style="medium">
        <color indexed="64"/>
      </left>
      <right/>
      <top/>
      <bottom/>
      <diagonal/>
    </border>
    <border>
      <left style="thin">
        <color indexed="8"/>
      </left>
      <right style="thin">
        <color indexed="8"/>
      </right>
      <top style="thin">
        <color indexed="64"/>
      </top>
      <bottom style="thin">
        <color indexed="8"/>
      </bottom>
      <diagonal/>
    </border>
  </borders>
  <cellStyleXfs count="20">
    <xf numFmtId="0" fontId="0" fillId="0" borderId="0"/>
    <xf numFmtId="164" fontId="5" fillId="0" borderId="0" applyFont="0" applyFill="0" applyBorder="0" applyAlignment="0" applyProtection="0"/>
    <xf numFmtId="0" fontId="6" fillId="0" borderId="0"/>
    <xf numFmtId="0" fontId="6" fillId="0" borderId="0"/>
    <xf numFmtId="0" fontId="5" fillId="0" borderId="0"/>
    <xf numFmtId="0" fontId="8" fillId="0" borderId="0"/>
    <xf numFmtId="0" fontId="5" fillId="0" borderId="0"/>
    <xf numFmtId="0" fontId="5" fillId="0" borderId="0"/>
    <xf numFmtId="0" fontId="8" fillId="0" borderId="0"/>
    <xf numFmtId="0" fontId="5" fillId="0" borderId="0"/>
    <xf numFmtId="0" fontId="6" fillId="0" borderId="0"/>
    <xf numFmtId="0" fontId="6" fillId="0" borderId="0"/>
    <xf numFmtId="0" fontId="6" fillId="0" borderId="0"/>
    <xf numFmtId="0" fontId="5" fillId="0" borderId="0"/>
    <xf numFmtId="0" fontId="5"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22" fillId="0" borderId="0" applyFont="0" applyFill="0" applyBorder="0" applyAlignment="0" applyProtection="0"/>
  </cellStyleXfs>
  <cellXfs count="486">
    <xf numFmtId="0" fontId="0" fillId="0" borderId="0" xfId="0"/>
    <xf numFmtId="0" fontId="1" fillId="2" borderId="0" xfId="0" applyFont="1" applyFill="1" applyBorder="1" applyAlignment="1" applyProtection="1">
      <alignment horizontal="left" vertical="top" wrapText="1"/>
    </xf>
    <xf numFmtId="0" fontId="4"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3" fontId="2" fillId="3" borderId="4" xfId="0" applyNumberFormat="1" applyFont="1" applyFill="1" applyBorder="1" applyAlignment="1" applyProtection="1">
      <alignment horizontal="right" vertical="center" wrapText="1"/>
    </xf>
    <xf numFmtId="165" fontId="2" fillId="2" borderId="4" xfId="0" applyNumberFormat="1" applyFont="1" applyFill="1" applyBorder="1" applyAlignment="1" applyProtection="1">
      <alignment horizontal="right" vertical="center" wrapText="1"/>
    </xf>
    <xf numFmtId="0" fontId="2" fillId="2" borderId="5"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3" fontId="4" fillId="4" borderId="4" xfId="0" applyNumberFormat="1" applyFont="1" applyFill="1" applyBorder="1" applyAlignment="1" applyProtection="1">
      <alignment horizontal="right" vertical="center" wrapText="1"/>
    </xf>
    <xf numFmtId="165" fontId="4" fillId="4" borderId="4" xfId="0" applyNumberFormat="1" applyFont="1" applyFill="1" applyBorder="1" applyAlignment="1" applyProtection="1">
      <alignment horizontal="right" vertical="center" wrapText="1"/>
    </xf>
    <xf numFmtId="0" fontId="1" fillId="4" borderId="5" xfId="0" applyFont="1" applyFill="1" applyBorder="1" applyAlignment="1" applyProtection="1">
      <alignment horizontal="left" vertical="center" wrapText="1"/>
    </xf>
    <xf numFmtId="3" fontId="2" fillId="4" borderId="4" xfId="0" applyNumberFormat="1" applyFont="1" applyFill="1" applyBorder="1" applyAlignment="1" applyProtection="1">
      <alignment horizontal="right" vertical="center" wrapText="1"/>
    </xf>
    <xf numFmtId="165" fontId="2" fillId="4" borderId="4" xfId="0" applyNumberFormat="1" applyFont="1" applyFill="1" applyBorder="1" applyAlignment="1" applyProtection="1">
      <alignment horizontal="right" vertical="center" wrapText="1"/>
    </xf>
    <xf numFmtId="3" fontId="4" fillId="3" borderId="6" xfId="0" applyNumberFormat="1" applyFont="1" applyFill="1" applyBorder="1" applyAlignment="1" applyProtection="1">
      <alignment horizontal="center" vertical="center" wrapText="1"/>
    </xf>
    <xf numFmtId="3" fontId="1" fillId="2" borderId="0" xfId="0" applyNumberFormat="1" applyFont="1" applyFill="1" applyBorder="1" applyAlignment="1" applyProtection="1">
      <alignment horizontal="left" vertical="top" wrapText="1"/>
    </xf>
    <xf numFmtId="3" fontId="2" fillId="2" borderId="7" xfId="0" applyNumberFormat="1" applyFont="1" applyFill="1" applyBorder="1" applyAlignment="1" applyProtection="1">
      <alignment horizontal="right" vertical="center" wrapText="1"/>
    </xf>
    <xf numFmtId="3" fontId="2" fillId="4" borderId="7" xfId="0" applyNumberFormat="1" applyFont="1" applyFill="1" applyBorder="1" applyAlignment="1" applyProtection="1">
      <alignment horizontal="right" vertical="center" wrapText="1"/>
    </xf>
    <xf numFmtId="3" fontId="4" fillId="4" borderId="7" xfId="0" applyNumberFormat="1" applyFont="1" applyFill="1" applyBorder="1" applyAlignment="1" applyProtection="1">
      <alignment horizontal="right" vertical="center" wrapText="1"/>
    </xf>
    <xf numFmtId="3" fontId="0" fillId="0" borderId="0" xfId="0" applyNumberFormat="1"/>
    <xf numFmtId="0" fontId="5" fillId="0" borderId="0" xfId="6"/>
    <xf numFmtId="0" fontId="4" fillId="3" borderId="1" xfId="6" applyFont="1" applyFill="1" applyBorder="1" applyAlignment="1" applyProtection="1">
      <alignment horizontal="center" vertical="center" wrapText="1"/>
    </xf>
    <xf numFmtId="3" fontId="4" fillId="3" borderId="6" xfId="6" applyNumberFormat="1" applyFont="1" applyFill="1" applyBorder="1" applyAlignment="1" applyProtection="1">
      <alignment horizontal="center" vertical="center" wrapText="1"/>
    </xf>
    <xf numFmtId="0" fontId="1" fillId="2" borderId="0" xfId="6" applyFont="1" applyFill="1" applyBorder="1" applyAlignment="1" applyProtection="1">
      <alignment horizontal="left" vertical="top" wrapText="1"/>
    </xf>
    <xf numFmtId="3" fontId="1" fillId="2" borderId="0" xfId="6" applyNumberFormat="1" applyFont="1" applyFill="1" applyBorder="1" applyAlignment="1" applyProtection="1">
      <alignment horizontal="left" vertical="top" wrapText="1"/>
    </xf>
    <xf numFmtId="0" fontId="4" fillId="2" borderId="3" xfId="6" applyFont="1" applyFill="1" applyBorder="1" applyAlignment="1" applyProtection="1">
      <alignment horizontal="left" vertical="center" wrapText="1"/>
    </xf>
    <xf numFmtId="3" fontId="2" fillId="3" borderId="4" xfId="6" applyNumberFormat="1" applyFont="1" applyFill="1" applyBorder="1" applyAlignment="1" applyProtection="1">
      <alignment horizontal="right" vertical="center" wrapText="1"/>
    </xf>
    <xf numFmtId="165" fontId="2" fillId="2" borderId="4" xfId="6" applyNumberFormat="1" applyFont="1" applyFill="1" applyBorder="1" applyAlignment="1" applyProtection="1">
      <alignment horizontal="right" vertical="center" wrapText="1"/>
    </xf>
    <xf numFmtId="3" fontId="2" fillId="2" borderId="7" xfId="6" applyNumberFormat="1" applyFont="1" applyFill="1" applyBorder="1" applyAlignment="1" applyProtection="1">
      <alignment horizontal="right" vertical="center" wrapText="1"/>
    </xf>
    <xf numFmtId="0" fontId="2" fillId="2" borderId="5" xfId="6" applyFont="1" applyFill="1" applyBorder="1" applyAlignment="1" applyProtection="1">
      <alignment horizontal="left" vertical="center" wrapText="1"/>
    </xf>
    <xf numFmtId="3" fontId="4" fillId="4" borderId="4" xfId="6" applyNumberFormat="1" applyFont="1" applyFill="1" applyBorder="1" applyAlignment="1" applyProtection="1">
      <alignment horizontal="right" vertical="center" wrapText="1"/>
    </xf>
    <xf numFmtId="165" fontId="4" fillId="4" borderId="4" xfId="6" applyNumberFormat="1" applyFont="1" applyFill="1" applyBorder="1" applyAlignment="1" applyProtection="1">
      <alignment horizontal="right" vertical="center" wrapText="1"/>
    </xf>
    <xf numFmtId="3" fontId="4" fillId="4" borderId="7" xfId="6" applyNumberFormat="1" applyFont="1" applyFill="1" applyBorder="1" applyAlignment="1" applyProtection="1">
      <alignment horizontal="right" vertical="center" wrapText="1"/>
    </xf>
    <xf numFmtId="0" fontId="1" fillId="4" borderId="5" xfId="6" applyFont="1" applyFill="1" applyBorder="1" applyAlignment="1" applyProtection="1">
      <alignment horizontal="left" vertical="center" wrapText="1"/>
    </xf>
    <xf numFmtId="3" fontId="5" fillId="0" borderId="0" xfId="6" applyNumberFormat="1"/>
    <xf numFmtId="3" fontId="2" fillId="3" borderId="8" xfId="0" applyNumberFormat="1" applyFont="1" applyFill="1" applyBorder="1" applyAlignment="1" applyProtection="1">
      <alignment horizontal="right" vertical="center" wrapText="1"/>
    </xf>
    <xf numFmtId="165" fontId="2" fillId="2" borderId="8" xfId="0" applyNumberFormat="1" applyFont="1" applyFill="1" applyBorder="1" applyAlignment="1" applyProtection="1">
      <alignment horizontal="right" vertical="center" wrapText="1"/>
    </xf>
    <xf numFmtId="3" fontId="2" fillId="2" borderId="9" xfId="0" applyNumberFormat="1" applyFont="1" applyFill="1" applyBorder="1" applyAlignment="1" applyProtection="1">
      <alignment horizontal="right" vertical="center" wrapText="1"/>
    </xf>
    <xf numFmtId="3" fontId="9" fillId="2" borderId="7" xfId="0" applyNumberFormat="1" applyFont="1" applyFill="1" applyBorder="1" applyAlignment="1" applyProtection="1">
      <alignment horizontal="right" vertical="center" wrapText="1"/>
    </xf>
    <xf numFmtId="0" fontId="9" fillId="2" borderId="5" xfId="0" applyFont="1" applyFill="1" applyBorder="1" applyAlignment="1" applyProtection="1">
      <alignment horizontal="left" vertical="center" wrapText="1"/>
    </xf>
    <xf numFmtId="0" fontId="10" fillId="5" borderId="15" xfId="0" applyFont="1" applyFill="1" applyBorder="1" applyAlignment="1" applyProtection="1">
      <alignment horizontal="center" vertical="center" wrapText="1"/>
    </xf>
    <xf numFmtId="0" fontId="10" fillId="5" borderId="16" xfId="0" applyFont="1" applyFill="1" applyBorder="1" applyAlignment="1" applyProtection="1">
      <alignment horizontal="center" vertical="center" wrapText="1"/>
    </xf>
    <xf numFmtId="0" fontId="10" fillId="6" borderId="16" xfId="0" applyFont="1" applyFill="1" applyBorder="1" applyAlignment="1" applyProtection="1">
      <alignment horizontal="center" vertical="center" wrapText="1"/>
    </xf>
    <xf numFmtId="3" fontId="14" fillId="6" borderId="18" xfId="0" applyNumberFormat="1" applyFont="1" applyFill="1" applyBorder="1" applyAlignment="1" applyProtection="1">
      <alignment horizontal="right" vertical="center" wrapText="1"/>
    </xf>
    <xf numFmtId="3" fontId="14" fillId="6" borderId="19" xfId="0" applyNumberFormat="1" applyFont="1" applyFill="1" applyBorder="1" applyAlignment="1" applyProtection="1">
      <alignment horizontal="right" vertical="center" wrapText="1"/>
    </xf>
    <xf numFmtId="0" fontId="14" fillId="0" borderId="20" xfId="0" applyFont="1" applyBorder="1" applyAlignment="1">
      <alignment vertical="center"/>
    </xf>
    <xf numFmtId="0" fontId="5" fillId="0" borderId="20" xfId="0" applyFont="1" applyFill="1" applyBorder="1" applyAlignment="1">
      <alignment vertical="center" wrapText="1"/>
    </xf>
    <xf numFmtId="0" fontId="14" fillId="0" borderId="20" xfId="0" applyFont="1" applyBorder="1" applyAlignment="1">
      <alignment vertical="center" wrapText="1"/>
    </xf>
    <xf numFmtId="3" fontId="14" fillId="6" borderId="21" xfId="0" applyNumberFormat="1" applyFont="1" applyFill="1" applyBorder="1" applyAlignment="1" applyProtection="1">
      <alignment horizontal="right" vertical="center" wrapText="1"/>
    </xf>
    <xf numFmtId="0" fontId="15" fillId="5" borderId="22" xfId="0" applyFont="1" applyFill="1" applyBorder="1" applyAlignment="1" applyProtection="1">
      <alignment horizontal="left" vertical="center" wrapText="1"/>
    </xf>
    <xf numFmtId="3" fontId="16" fillId="5" borderId="16" xfId="0" applyNumberFormat="1" applyFont="1" applyFill="1" applyBorder="1" applyAlignment="1" applyProtection="1">
      <alignment horizontal="right" vertical="center" wrapText="1"/>
    </xf>
    <xf numFmtId="3" fontId="16" fillId="6" borderId="16" xfId="0" applyNumberFormat="1" applyFont="1" applyFill="1" applyBorder="1" applyAlignment="1" applyProtection="1">
      <alignment horizontal="right" vertical="center" wrapText="1"/>
    </xf>
    <xf numFmtId="3" fontId="14" fillId="5" borderId="17" xfId="0" applyNumberFormat="1" applyFont="1" applyFill="1" applyBorder="1" applyAlignment="1" applyProtection="1">
      <alignment horizontal="center" vertical="center" wrapText="1"/>
    </xf>
    <xf numFmtId="0" fontId="1" fillId="2" borderId="5" xfId="6" applyFont="1" applyFill="1" applyBorder="1" applyAlignment="1" applyProtection="1">
      <alignment horizontal="left" vertical="center" wrapText="1"/>
    </xf>
    <xf numFmtId="0" fontId="1" fillId="4" borderId="24" xfId="0" applyFont="1" applyFill="1" applyBorder="1" applyAlignment="1" applyProtection="1">
      <alignment horizontal="left" vertical="center" wrapText="1"/>
    </xf>
    <xf numFmtId="0" fontId="17" fillId="0" borderId="0" xfId="6" applyFont="1"/>
    <xf numFmtId="3" fontId="17" fillId="0" borderId="0" xfId="6" applyNumberFormat="1" applyFont="1"/>
    <xf numFmtId="0" fontId="19" fillId="0" borderId="0" xfId="0" applyFont="1"/>
    <xf numFmtId="3" fontId="20" fillId="6" borderId="27" xfId="0" applyNumberFormat="1" applyFont="1" applyFill="1" applyBorder="1" applyAlignment="1" applyProtection="1">
      <alignment horizontal="center" vertical="center" wrapText="1"/>
    </xf>
    <xf numFmtId="0" fontId="5" fillId="4" borderId="24" xfId="0" applyFont="1" applyFill="1" applyBorder="1" applyAlignment="1" applyProtection="1">
      <alignment horizontal="left" vertical="center" wrapText="1"/>
    </xf>
    <xf numFmtId="0" fontId="0" fillId="0" borderId="0" xfId="0" applyFill="1"/>
    <xf numFmtId="0" fontId="5" fillId="0" borderId="0" xfId="6" applyFill="1"/>
    <xf numFmtId="0" fontId="38" fillId="0" borderId="0" xfId="0" applyFont="1"/>
    <xf numFmtId="3" fontId="4" fillId="6" borderId="30" xfId="0" applyNumberFormat="1" applyFont="1" applyFill="1" applyBorder="1" applyAlignment="1" applyProtection="1">
      <alignment horizontal="center" vertical="center" wrapText="1"/>
    </xf>
    <xf numFmtId="0" fontId="12" fillId="2" borderId="31" xfId="0" applyFont="1" applyFill="1" applyBorder="1" applyAlignment="1" applyProtection="1">
      <alignment horizontal="left" vertical="center" wrapText="1"/>
    </xf>
    <xf numFmtId="3" fontId="14" fillId="2" borderId="18" xfId="0" applyNumberFormat="1" applyFont="1" applyFill="1" applyBorder="1" applyAlignment="1" applyProtection="1">
      <alignment horizontal="right" vertical="center" wrapText="1"/>
    </xf>
    <xf numFmtId="9" fontId="14" fillId="2" borderId="18" xfId="19" applyFont="1" applyFill="1" applyBorder="1" applyAlignment="1" applyProtection="1">
      <alignment horizontal="right" vertical="center" wrapText="1"/>
    </xf>
    <xf numFmtId="0" fontId="14" fillId="0" borderId="32" xfId="0" applyFont="1" applyBorder="1" applyAlignment="1">
      <alignment vertical="center"/>
    </xf>
    <xf numFmtId="0" fontId="12" fillId="2" borderId="33" xfId="0" applyFont="1" applyFill="1" applyBorder="1" applyAlignment="1" applyProtection="1">
      <alignment horizontal="left" vertical="center" wrapText="1"/>
    </xf>
    <xf numFmtId="3" fontId="14" fillId="2" borderId="19" xfId="0" applyNumberFormat="1" applyFont="1" applyFill="1" applyBorder="1" applyAlignment="1" applyProtection="1">
      <alignment horizontal="right" vertical="center" wrapText="1"/>
    </xf>
    <xf numFmtId="9" fontId="14" fillId="2" borderId="19" xfId="19" applyFont="1" applyFill="1" applyBorder="1" applyAlignment="1" applyProtection="1">
      <alignment horizontal="right" vertical="center" wrapText="1"/>
    </xf>
    <xf numFmtId="0" fontId="0" fillId="0" borderId="20" xfId="0" applyFont="1" applyBorder="1" applyAlignment="1">
      <alignment vertical="center" wrapText="1"/>
    </xf>
    <xf numFmtId="0" fontId="12" fillId="2" borderId="34" xfId="0" applyFont="1" applyFill="1" applyBorder="1" applyAlignment="1" applyProtection="1">
      <alignment horizontal="left" vertical="center" wrapText="1"/>
    </xf>
    <xf numFmtId="3" fontId="14" fillId="2" borderId="21" xfId="0" applyNumberFormat="1" applyFont="1" applyFill="1" applyBorder="1" applyAlignment="1" applyProtection="1">
      <alignment horizontal="right" vertical="center" wrapText="1"/>
    </xf>
    <xf numFmtId="9" fontId="14" fillId="2" borderId="21" xfId="19" applyFont="1" applyFill="1" applyBorder="1" applyAlignment="1" applyProtection="1">
      <alignment horizontal="right" vertical="center" wrapText="1"/>
    </xf>
    <xf numFmtId="0" fontId="14" fillId="0" borderId="35" xfId="0" applyFont="1" applyBorder="1" applyAlignment="1">
      <alignment vertical="center"/>
    </xf>
    <xf numFmtId="0" fontId="0" fillId="0" borderId="0" xfId="0" applyBorder="1"/>
    <xf numFmtId="0" fontId="5" fillId="0" borderId="0" xfId="0" applyFont="1"/>
    <xf numFmtId="0" fontId="21" fillId="5" borderId="15" xfId="0" applyFont="1" applyFill="1" applyBorder="1" applyAlignment="1" applyProtection="1">
      <alignment horizontal="left" vertical="center" wrapText="1"/>
    </xf>
    <xf numFmtId="3" fontId="21" fillId="5" borderId="16" xfId="0" applyNumberFormat="1" applyFont="1" applyFill="1" applyBorder="1" applyAlignment="1" applyProtection="1">
      <alignment horizontal="right" vertical="center" wrapText="1"/>
    </xf>
    <xf numFmtId="0" fontId="7" fillId="5" borderId="17" xfId="0" applyFont="1" applyFill="1" applyBorder="1" applyAlignment="1">
      <alignment horizontal="center" vertical="center" wrapText="1"/>
    </xf>
    <xf numFmtId="3" fontId="7" fillId="5" borderId="41" xfId="0" applyNumberFormat="1" applyFont="1" applyFill="1" applyBorder="1" applyAlignment="1" applyProtection="1">
      <alignment horizontal="right" vertical="center" wrapText="1"/>
    </xf>
    <xf numFmtId="3" fontId="5" fillId="5" borderId="42" xfId="0" applyNumberFormat="1" applyFont="1" applyFill="1" applyBorder="1" applyAlignment="1" applyProtection="1">
      <alignment horizontal="center" vertical="center" wrapText="1"/>
    </xf>
    <xf numFmtId="3" fontId="7" fillId="5" borderId="16" xfId="0" applyNumberFormat="1" applyFont="1" applyFill="1" applyBorder="1" applyAlignment="1" applyProtection="1">
      <alignment horizontal="right" vertical="center" wrapText="1"/>
    </xf>
    <xf numFmtId="3" fontId="7" fillId="6" borderId="16" xfId="0" applyNumberFormat="1" applyFont="1" applyFill="1" applyBorder="1" applyAlignment="1" applyProtection="1">
      <alignment horizontal="right" vertical="center" wrapText="1"/>
    </xf>
    <xf numFmtId="3" fontId="5" fillId="5" borderId="17" xfId="0" applyNumberFormat="1" applyFont="1" applyFill="1" applyBorder="1" applyAlignment="1" applyProtection="1">
      <alignment horizontal="center" vertical="center" wrapText="1"/>
    </xf>
    <xf numFmtId="9" fontId="5" fillId="2" borderId="43" xfId="18" applyFont="1" applyFill="1" applyBorder="1" applyAlignment="1" applyProtection="1">
      <alignment horizontal="right" vertical="center" wrapText="1"/>
    </xf>
    <xf numFmtId="3" fontId="5" fillId="6" borderId="18" xfId="0" applyNumberFormat="1" applyFont="1" applyFill="1" applyBorder="1" applyAlignment="1" applyProtection="1">
      <alignment horizontal="right" vertical="center" wrapText="1"/>
    </xf>
    <xf numFmtId="9" fontId="5" fillId="2" borderId="19" xfId="18" applyFont="1" applyFill="1" applyBorder="1" applyAlignment="1" applyProtection="1">
      <alignment horizontal="right" vertical="center" wrapText="1"/>
    </xf>
    <xf numFmtId="3" fontId="5" fillId="6" borderId="19" xfId="0" applyNumberFormat="1" applyFont="1" applyFill="1" applyBorder="1" applyAlignment="1" applyProtection="1">
      <alignment horizontal="right" vertical="center" wrapText="1"/>
    </xf>
    <xf numFmtId="3" fontId="5" fillId="0" borderId="19" xfId="0" applyNumberFormat="1" applyFont="1" applyFill="1" applyBorder="1" applyAlignment="1" applyProtection="1">
      <alignment horizontal="right" vertical="center" wrapText="1"/>
    </xf>
    <xf numFmtId="3" fontId="5" fillId="6" borderId="21" xfId="0" applyNumberFormat="1" applyFont="1" applyFill="1" applyBorder="1" applyAlignment="1" applyProtection="1">
      <alignment horizontal="right" vertical="center" wrapText="1"/>
    </xf>
    <xf numFmtId="3" fontId="5" fillId="6" borderId="44" xfId="0" applyNumberFormat="1" applyFont="1" applyFill="1" applyBorder="1" applyAlignment="1" applyProtection="1">
      <alignment horizontal="right" vertical="center" wrapText="1"/>
    </xf>
    <xf numFmtId="9" fontId="5" fillId="2" borderId="21" xfId="18" applyFont="1" applyFill="1" applyBorder="1" applyAlignment="1" applyProtection="1">
      <alignment horizontal="right" vertical="center" wrapText="1"/>
    </xf>
    <xf numFmtId="0" fontId="24" fillId="5" borderId="22" xfId="8" applyFont="1" applyFill="1" applyBorder="1" applyAlignment="1">
      <alignment horizontal="center" vertical="center"/>
    </xf>
    <xf numFmtId="0" fontId="25" fillId="0" borderId="47" xfId="8" applyFont="1" applyFill="1" applyBorder="1" applyAlignment="1">
      <alignment horizontal="center" vertical="center"/>
    </xf>
    <xf numFmtId="0" fontId="25" fillId="0" borderId="47" xfId="8" applyFont="1" applyFill="1" applyBorder="1" applyAlignment="1">
      <alignment horizontal="center" vertical="center" wrapText="1"/>
    </xf>
    <xf numFmtId="0" fontId="25" fillId="0" borderId="22" xfId="8" applyFont="1" applyFill="1" applyBorder="1" applyAlignment="1">
      <alignment horizontal="center" vertical="center" wrapText="1"/>
    </xf>
    <xf numFmtId="0" fontId="27" fillId="0" borderId="0" xfId="8" applyFont="1" applyFill="1" applyAlignment="1">
      <alignment vertical="center"/>
    </xf>
    <xf numFmtId="0" fontId="25" fillId="0" borderId="0" xfId="8" applyFont="1" applyFill="1" applyAlignment="1">
      <alignment vertical="center"/>
    </xf>
    <xf numFmtId="3" fontId="26" fillId="0" borderId="0" xfId="8" applyNumberFormat="1" applyFont="1" applyFill="1" applyAlignment="1">
      <alignment vertical="center"/>
    </xf>
    <xf numFmtId="3" fontId="25" fillId="7" borderId="48" xfId="8" applyNumberFormat="1" applyFont="1" applyFill="1" applyBorder="1" applyAlignment="1">
      <alignment vertical="center"/>
    </xf>
    <xf numFmtId="0" fontId="26" fillId="0" borderId="0" xfId="8" applyFont="1" applyFill="1" applyAlignment="1">
      <alignment vertical="center"/>
    </xf>
    <xf numFmtId="3" fontId="26" fillId="7" borderId="48" xfId="8" applyNumberFormat="1" applyFont="1" applyFill="1" applyBorder="1" applyAlignment="1">
      <alignment vertical="center"/>
    </xf>
    <xf numFmtId="3" fontId="26" fillId="4" borderId="0" xfId="8" applyNumberFormat="1" applyFont="1" applyFill="1" applyAlignment="1">
      <alignment horizontal="right" vertical="center"/>
    </xf>
    <xf numFmtId="3" fontId="26" fillId="0" borderId="0" xfId="8" applyNumberFormat="1" applyFont="1" applyFill="1" applyAlignment="1">
      <alignment horizontal="right" vertical="center"/>
    </xf>
    <xf numFmtId="0" fontId="26" fillId="0" borderId="0" xfId="8" applyFont="1" applyFill="1" applyAlignment="1">
      <alignment horizontal="right" vertical="center"/>
    </xf>
    <xf numFmtId="3" fontId="28" fillId="0" borderId="48" xfId="8" applyNumberFormat="1" applyFont="1" applyFill="1" applyBorder="1" applyAlignment="1">
      <alignment horizontal="right" vertical="center"/>
    </xf>
    <xf numFmtId="3" fontId="26" fillId="0" borderId="48" xfId="8" applyNumberFormat="1" applyFont="1" applyFill="1" applyBorder="1" applyAlignment="1">
      <alignment horizontal="right" vertical="center"/>
    </xf>
    <xf numFmtId="0" fontId="39" fillId="0" borderId="0" xfId="8" applyFont="1" applyFill="1" applyAlignment="1">
      <alignment vertical="center"/>
    </xf>
    <xf numFmtId="3" fontId="25" fillId="0" borderId="0" xfId="8" applyNumberFormat="1" applyFont="1" applyFill="1" applyAlignment="1">
      <alignment horizontal="right" vertical="center"/>
    </xf>
    <xf numFmtId="3" fontId="27" fillId="0" borderId="0" xfId="8" applyNumberFormat="1" applyFont="1" applyFill="1" applyAlignment="1">
      <alignment vertical="center"/>
    </xf>
    <xf numFmtId="0" fontId="26" fillId="0" borderId="48" xfId="8" applyFont="1" applyFill="1" applyBorder="1" applyAlignment="1">
      <alignment horizontal="right" vertical="center"/>
    </xf>
    <xf numFmtId="3" fontId="28" fillId="0" borderId="0" xfId="8" applyNumberFormat="1" applyFont="1" applyFill="1" applyAlignment="1">
      <alignment horizontal="right" vertical="center"/>
    </xf>
    <xf numFmtId="0" fontId="26" fillId="4" borderId="0" xfId="8" applyFont="1" applyFill="1" applyAlignment="1">
      <alignment vertical="center"/>
    </xf>
    <xf numFmtId="0" fontId="26" fillId="4" borderId="48" xfId="8" applyFont="1" applyFill="1" applyBorder="1" applyAlignment="1">
      <alignment vertical="center"/>
    </xf>
    <xf numFmtId="0" fontId="26" fillId="0" borderId="48" xfId="8" applyFont="1" applyFill="1" applyBorder="1" applyAlignment="1">
      <alignment vertical="center"/>
    </xf>
    <xf numFmtId="3" fontId="29" fillId="0" borderId="0" xfId="8" applyNumberFormat="1" applyFont="1" applyFill="1" applyAlignment="1">
      <alignment horizontal="right" vertical="center"/>
    </xf>
    <xf numFmtId="3" fontId="26" fillId="4" borderId="0" xfId="8" applyNumberFormat="1" applyFont="1" applyFill="1" applyAlignment="1">
      <alignment vertical="center"/>
    </xf>
    <xf numFmtId="3" fontId="26" fillId="0" borderId="48" xfId="8" applyNumberFormat="1" applyFont="1" applyFill="1" applyBorder="1" applyAlignment="1">
      <alignment vertical="center"/>
    </xf>
    <xf numFmtId="3" fontId="25" fillId="0" borderId="0" xfId="8" applyNumberFormat="1" applyFont="1" applyFill="1" applyAlignment="1">
      <alignment vertical="center"/>
    </xf>
    <xf numFmtId="3" fontId="26" fillId="4" borderId="48" xfId="8" applyNumberFormat="1" applyFont="1" applyFill="1" applyBorder="1" applyAlignment="1">
      <alignment vertical="center"/>
    </xf>
    <xf numFmtId="0" fontId="30" fillId="4" borderId="15" xfId="8" applyFont="1" applyFill="1" applyBorder="1" applyAlignment="1">
      <alignment vertical="center"/>
    </xf>
    <xf numFmtId="3" fontId="30" fillId="4" borderId="47" xfId="8" applyNumberFormat="1" applyFont="1" applyFill="1" applyBorder="1" applyAlignment="1">
      <alignment vertical="center"/>
    </xf>
    <xf numFmtId="3" fontId="30" fillId="4" borderId="22" xfId="8" applyNumberFormat="1" applyFont="1" applyFill="1" applyBorder="1" applyAlignment="1">
      <alignment vertical="center"/>
    </xf>
    <xf numFmtId="0" fontId="31" fillId="0" borderId="0" xfId="8" applyFont="1" applyFill="1" applyAlignment="1">
      <alignment vertical="center"/>
    </xf>
    <xf numFmtId="0" fontId="21" fillId="2" borderId="3" xfId="0" applyFont="1" applyFill="1" applyBorder="1" applyAlignment="1" applyProtection="1">
      <alignment horizontal="left" vertical="center" wrapText="1"/>
    </xf>
    <xf numFmtId="0" fontId="1" fillId="2" borderId="7" xfId="0" applyFont="1" applyFill="1" applyBorder="1" applyAlignment="1" applyProtection="1">
      <alignment horizontal="left" vertical="center" wrapText="1"/>
    </xf>
    <xf numFmtId="0" fontId="1" fillId="2" borderId="4" xfId="0" applyFont="1" applyFill="1" applyBorder="1" applyAlignment="1" applyProtection="1">
      <alignment horizontal="right" vertical="center" wrapText="1"/>
    </xf>
    <xf numFmtId="3" fontId="1" fillId="2" borderId="4" xfId="0" applyNumberFormat="1" applyFont="1" applyFill="1" applyBorder="1" applyAlignment="1" applyProtection="1">
      <alignment horizontal="right" vertical="center" wrapText="1"/>
    </xf>
    <xf numFmtId="3" fontId="1" fillId="8" borderId="4" xfId="0" applyNumberFormat="1" applyFont="1" applyFill="1" applyBorder="1" applyAlignment="1" applyProtection="1">
      <alignment horizontal="right" vertical="center" wrapText="1"/>
    </xf>
    <xf numFmtId="3" fontId="38" fillId="8" borderId="4" xfId="0" applyNumberFormat="1" applyFont="1" applyFill="1" applyBorder="1" applyAlignment="1" applyProtection="1">
      <alignment horizontal="right" vertical="center" wrapText="1"/>
    </xf>
    <xf numFmtId="0" fontId="21" fillId="4" borderId="4" xfId="0" applyFont="1" applyFill="1" applyBorder="1" applyAlignment="1" applyProtection="1">
      <alignment horizontal="right" vertical="center" wrapText="1"/>
    </xf>
    <xf numFmtId="3" fontId="21" fillId="4" borderId="4" xfId="0" applyNumberFormat="1" applyFont="1" applyFill="1" applyBorder="1" applyAlignment="1" applyProtection="1">
      <alignment horizontal="right" vertical="center" wrapText="1"/>
    </xf>
    <xf numFmtId="0" fontId="1" fillId="2" borderId="4" xfId="0" applyNumberFormat="1" applyFont="1" applyFill="1" applyBorder="1" applyAlignment="1" applyProtection="1">
      <alignment horizontal="right" vertical="center" wrapText="1"/>
    </xf>
    <xf numFmtId="0" fontId="7" fillId="0" borderId="0" xfId="0" applyFont="1"/>
    <xf numFmtId="3" fontId="7" fillId="0" borderId="0" xfId="0" applyNumberFormat="1" applyFont="1"/>
    <xf numFmtId="0" fontId="3" fillId="5" borderId="15" xfId="0" applyFont="1" applyFill="1" applyBorder="1" applyAlignment="1" applyProtection="1">
      <alignment horizontal="left" vertical="center" wrapText="1"/>
    </xf>
    <xf numFmtId="0" fontId="32" fillId="5" borderId="50" xfId="0" applyFont="1" applyFill="1" applyBorder="1" applyAlignment="1" applyProtection="1">
      <alignment horizontal="left" vertical="center" wrapText="1"/>
    </xf>
    <xf numFmtId="3" fontId="3" fillId="5" borderId="22" xfId="0" applyNumberFormat="1" applyFont="1" applyFill="1" applyBorder="1" applyAlignment="1" applyProtection="1">
      <alignment horizontal="right" vertical="center" wrapText="1"/>
    </xf>
    <xf numFmtId="0" fontId="32" fillId="5" borderId="22" xfId="0" applyFont="1" applyFill="1" applyBorder="1" applyAlignment="1" applyProtection="1">
      <alignment horizontal="left" vertical="center" wrapText="1"/>
    </xf>
    <xf numFmtId="0" fontId="5" fillId="0" borderId="52" xfId="9" applyFont="1" applyFill="1" applyBorder="1" applyAlignment="1">
      <alignment horizontal="center" vertical="center"/>
    </xf>
    <xf numFmtId="0" fontId="5" fillId="0" borderId="53" xfId="9" applyFont="1" applyFill="1" applyBorder="1" applyAlignment="1">
      <alignment vertical="center"/>
    </xf>
    <xf numFmtId="3" fontId="5" fillId="0" borderId="43" xfId="9" applyNumberFormat="1" applyFont="1" applyFill="1" applyBorder="1" applyAlignment="1">
      <alignment vertical="center"/>
    </xf>
    <xf numFmtId="3" fontId="33" fillId="0" borderId="43" xfId="9" applyNumberFormat="1" applyFont="1" applyFill="1" applyBorder="1" applyAlignment="1">
      <alignment vertical="center"/>
    </xf>
    <xf numFmtId="166" fontId="5" fillId="0" borderId="43" xfId="18" applyNumberFormat="1" applyFont="1" applyFill="1" applyBorder="1" applyAlignment="1">
      <alignment vertical="center"/>
    </xf>
    <xf numFmtId="0" fontId="33" fillId="0" borderId="54" xfId="9" applyFont="1" applyFill="1" applyBorder="1" applyAlignment="1">
      <alignment vertical="center" wrapText="1"/>
    </xf>
    <xf numFmtId="0" fontId="5" fillId="0" borderId="55" xfId="9" applyFont="1" applyFill="1" applyBorder="1" applyAlignment="1">
      <alignment horizontal="center" vertical="center"/>
    </xf>
    <xf numFmtId="0" fontId="5" fillId="0" borderId="44" xfId="9" applyFont="1" applyFill="1" applyBorder="1" applyAlignment="1">
      <alignment vertical="center"/>
    </xf>
    <xf numFmtId="3" fontId="5" fillId="0" borderId="19" xfId="9" applyNumberFormat="1" applyFont="1" applyFill="1" applyBorder="1" applyAlignment="1">
      <alignment vertical="center"/>
    </xf>
    <xf numFmtId="3" fontId="33" fillId="0" borderId="19" xfId="9" applyNumberFormat="1" applyFont="1" applyFill="1" applyBorder="1" applyAlignment="1">
      <alignment vertical="center"/>
    </xf>
    <xf numFmtId="166" fontId="5" fillId="0" borderId="19" xfId="18" applyNumberFormat="1" applyFont="1" applyFill="1" applyBorder="1" applyAlignment="1">
      <alignment vertical="center"/>
    </xf>
    <xf numFmtId="0" fontId="33" fillId="0" borderId="56" xfId="9" applyFont="1" applyFill="1" applyBorder="1" applyAlignment="1">
      <alignment vertical="center" wrapText="1"/>
    </xf>
    <xf numFmtId="0" fontId="7" fillId="0" borderId="55" xfId="9" applyFont="1" applyFill="1" applyBorder="1" applyAlignment="1">
      <alignment horizontal="center" vertical="center"/>
    </xf>
    <xf numFmtId="0" fontId="7" fillId="0" borderId="44" xfId="9" applyFont="1" applyFill="1" applyBorder="1" applyAlignment="1">
      <alignment vertical="center"/>
    </xf>
    <xf numFmtId="3" fontId="7" fillId="0" borderId="19" xfId="9" applyNumberFormat="1" applyFont="1" applyFill="1" applyBorder="1" applyAlignment="1">
      <alignment vertical="center"/>
    </xf>
    <xf numFmtId="166" fontId="7" fillId="0" borderId="19" xfId="18" applyNumberFormat="1" applyFont="1" applyFill="1" applyBorder="1" applyAlignment="1">
      <alignment vertical="center"/>
    </xf>
    <xf numFmtId="0" fontId="5" fillId="0" borderId="19" xfId="15" applyFont="1" applyBorder="1" applyAlignment="1">
      <alignment vertical="center" wrapText="1"/>
    </xf>
    <xf numFmtId="0" fontId="5" fillId="0" borderId="57" xfId="9" applyFont="1" applyFill="1" applyBorder="1" applyAlignment="1">
      <alignment horizontal="center" vertical="center"/>
    </xf>
    <xf numFmtId="0" fontId="5" fillId="0" borderId="58" xfId="9" applyFont="1" applyFill="1" applyBorder="1" applyAlignment="1">
      <alignment vertical="center"/>
    </xf>
    <xf numFmtId="3" fontId="5" fillId="0" borderId="21" xfId="9" applyNumberFormat="1" applyFont="1" applyFill="1" applyBorder="1" applyAlignment="1">
      <alignment vertical="center"/>
    </xf>
    <xf numFmtId="3" fontId="33" fillId="0" borderId="21" xfId="9" applyNumberFormat="1" applyFont="1" applyFill="1" applyBorder="1" applyAlignment="1">
      <alignment vertical="center"/>
    </xf>
    <xf numFmtId="166" fontId="5" fillId="0" borderId="21" xfId="18" applyNumberFormat="1" applyFont="1" applyFill="1" applyBorder="1" applyAlignment="1">
      <alignment vertical="center"/>
    </xf>
    <xf numFmtId="0" fontId="5" fillId="0" borderId="59" xfId="9" applyFont="1" applyFill="1" applyBorder="1" applyAlignment="1">
      <alignment vertical="center" wrapText="1"/>
    </xf>
    <xf numFmtId="0" fontId="5" fillId="0" borderId="60" xfId="9" applyFont="1" applyFill="1" applyBorder="1" applyAlignment="1">
      <alignment horizontal="center" vertical="center"/>
    </xf>
    <xf numFmtId="0" fontId="5" fillId="10" borderId="27" xfId="9" applyFont="1" applyFill="1" applyBorder="1" applyAlignment="1">
      <alignment vertical="center"/>
    </xf>
    <xf numFmtId="3" fontId="5" fillId="10" borderId="16" xfId="9" applyNumberFormat="1" applyFont="1" applyFill="1" applyBorder="1" applyAlignment="1">
      <alignment vertical="center"/>
    </xf>
    <xf numFmtId="166" fontId="5" fillId="10" borderId="16" xfId="18" applyNumberFormat="1" applyFont="1" applyFill="1" applyBorder="1" applyAlignment="1">
      <alignment vertical="center"/>
    </xf>
    <xf numFmtId="0" fontId="5" fillId="0" borderId="50" xfId="9" applyFont="1" applyFill="1" applyBorder="1" applyAlignment="1">
      <alignment vertical="center" wrapText="1"/>
    </xf>
    <xf numFmtId="0" fontId="5" fillId="0" borderId="61" xfId="9" applyFont="1" applyFill="1" applyBorder="1" applyAlignment="1">
      <alignment horizontal="center" vertical="center"/>
    </xf>
    <xf numFmtId="0" fontId="5" fillId="0" borderId="62" xfId="9" applyFont="1" applyFill="1" applyBorder="1" applyAlignment="1">
      <alignment vertical="center" wrapText="1"/>
    </xf>
    <xf numFmtId="3" fontId="5" fillId="0" borderId="18" xfId="9" applyNumberFormat="1" applyFont="1" applyFill="1" applyBorder="1" applyAlignment="1">
      <alignment vertical="center"/>
    </xf>
    <xf numFmtId="3" fontId="33" fillId="0" borderId="18" xfId="9" applyNumberFormat="1" applyFont="1" applyFill="1" applyBorder="1" applyAlignment="1">
      <alignment vertical="center"/>
    </xf>
    <xf numFmtId="9" fontId="5" fillId="0" borderId="18" xfId="18" applyFont="1" applyFill="1" applyBorder="1" applyAlignment="1">
      <alignment vertical="center"/>
    </xf>
    <xf numFmtId="0" fontId="5" fillId="0" borderId="63" xfId="9" applyFont="1" applyFill="1" applyBorder="1" applyAlignment="1">
      <alignment vertical="center" wrapText="1"/>
    </xf>
    <xf numFmtId="9" fontId="5" fillId="0" borderId="19" xfId="18" applyFont="1" applyFill="1" applyBorder="1" applyAlignment="1">
      <alignment vertical="center"/>
    </xf>
    <xf numFmtId="0" fontId="5" fillId="0" borderId="56" xfId="9" applyFont="1" applyFill="1" applyBorder="1" applyAlignment="1">
      <alignment vertical="center" wrapText="1"/>
    </xf>
    <xf numFmtId="9" fontId="5" fillId="0" borderId="21" xfId="18" applyFont="1" applyFill="1" applyBorder="1" applyAlignment="1">
      <alignment vertical="center"/>
    </xf>
    <xf numFmtId="0" fontId="33" fillId="0" borderId="59" xfId="9" applyFont="1" applyFill="1" applyBorder="1" applyAlignment="1">
      <alignment vertical="center" wrapText="1"/>
    </xf>
    <xf numFmtId="9" fontId="5" fillId="10" borderId="16" xfId="18" applyFont="1" applyFill="1" applyBorder="1" applyAlignment="1">
      <alignment vertical="center"/>
    </xf>
    <xf numFmtId="0" fontId="5" fillId="5" borderId="60" xfId="9" applyFont="1" applyFill="1" applyBorder="1" applyAlignment="1">
      <alignment horizontal="center" vertical="center"/>
    </xf>
    <xf numFmtId="0" fontId="5" fillId="5" borderId="27" xfId="9" applyFont="1" applyFill="1" applyBorder="1" applyAlignment="1">
      <alignment vertical="center"/>
    </xf>
    <xf numFmtId="3" fontId="5" fillId="5" borderId="16" xfId="9" applyNumberFormat="1" applyFont="1" applyFill="1" applyBorder="1" applyAlignment="1">
      <alignment vertical="center"/>
    </xf>
    <xf numFmtId="9" fontId="5" fillId="5" borderId="16" xfId="18" applyFont="1" applyFill="1" applyBorder="1" applyAlignment="1">
      <alignment vertical="center"/>
    </xf>
    <xf numFmtId="0" fontId="5" fillId="0" borderId="62" xfId="9" applyFont="1" applyFill="1" applyBorder="1" applyAlignment="1">
      <alignment vertical="center"/>
    </xf>
    <xf numFmtId="0" fontId="38" fillId="0" borderId="56" xfId="9" applyFont="1" applyFill="1" applyBorder="1" applyAlignment="1">
      <alignment vertical="center" wrapText="1"/>
    </xf>
    <xf numFmtId="0" fontId="5" fillId="0" borderId="56" xfId="9" applyFont="1" applyFill="1" applyBorder="1" applyAlignment="1">
      <alignment vertical="top" wrapText="1"/>
    </xf>
    <xf numFmtId="9" fontId="33" fillId="0" borderId="18" xfId="18" applyFont="1" applyFill="1" applyBorder="1" applyAlignment="1">
      <alignment vertical="center"/>
    </xf>
    <xf numFmtId="9" fontId="33" fillId="0" borderId="19" xfId="18" applyFont="1" applyFill="1" applyBorder="1" applyAlignment="1">
      <alignment vertical="center"/>
    </xf>
    <xf numFmtId="9" fontId="33" fillId="0" borderId="21" xfId="18" applyFont="1" applyFill="1" applyBorder="1" applyAlignment="1">
      <alignment vertical="center"/>
    </xf>
    <xf numFmtId="3" fontId="7" fillId="0" borderId="18" xfId="9" applyNumberFormat="1" applyFont="1" applyFill="1" applyBorder="1" applyAlignment="1">
      <alignment vertical="center"/>
    </xf>
    <xf numFmtId="0" fontId="38" fillId="0" borderId="63" xfId="9" applyFont="1" applyFill="1" applyBorder="1" applyAlignment="1">
      <alignment vertical="center" wrapText="1"/>
    </xf>
    <xf numFmtId="0" fontId="5" fillId="0" borderId="58" xfId="9" applyFont="1" applyFill="1" applyBorder="1" applyAlignment="1">
      <alignment vertical="center" wrapText="1"/>
    </xf>
    <xf numFmtId="0" fontId="5" fillId="3" borderId="27" xfId="9" applyFont="1" applyFill="1" applyBorder="1" applyAlignment="1">
      <alignment vertical="center" wrapText="1"/>
    </xf>
    <xf numFmtId="3" fontId="5" fillId="3" borderId="16" xfId="9" applyNumberFormat="1" applyFont="1" applyFill="1" applyBorder="1" applyAlignment="1">
      <alignment vertical="center"/>
    </xf>
    <xf numFmtId="9" fontId="5" fillId="3" borderId="16" xfId="18" applyFont="1" applyFill="1" applyBorder="1" applyAlignment="1">
      <alignment vertical="center"/>
    </xf>
    <xf numFmtId="0" fontId="5" fillId="0" borderId="20" xfId="9" applyFont="1" applyFill="1" applyBorder="1" applyAlignment="1">
      <alignment vertical="center"/>
    </xf>
    <xf numFmtId="0" fontId="5" fillId="5" borderId="55" xfId="9" applyFont="1" applyFill="1" applyBorder="1" applyAlignment="1">
      <alignment horizontal="center" vertical="center"/>
    </xf>
    <xf numFmtId="0" fontId="5" fillId="0" borderId="64" xfId="9" applyFont="1" applyFill="1" applyBorder="1" applyAlignment="1">
      <alignment horizontal="center" vertical="center"/>
    </xf>
    <xf numFmtId="0" fontId="5" fillId="3" borderId="65" xfId="9" applyFont="1" applyFill="1" applyBorder="1" applyAlignment="1">
      <alignment vertical="center" wrapText="1"/>
    </xf>
    <xf numFmtId="3" fontId="5" fillId="3" borderId="45" xfId="9" applyNumberFormat="1" applyFont="1" applyFill="1" applyBorder="1" applyAlignment="1">
      <alignment vertical="center"/>
    </xf>
    <xf numFmtId="3" fontId="33" fillId="3" borderId="45" xfId="9" applyNumberFormat="1" applyFont="1" applyFill="1" applyBorder="1" applyAlignment="1">
      <alignment vertical="center"/>
    </xf>
    <xf numFmtId="9" fontId="33" fillId="3" borderId="45" xfId="18" applyFont="1" applyFill="1" applyBorder="1" applyAlignment="1">
      <alignment vertical="center"/>
    </xf>
    <xf numFmtId="0" fontId="34" fillId="0" borderId="60" xfId="9" applyFont="1" applyFill="1" applyBorder="1" applyAlignment="1">
      <alignment horizontal="center" vertical="center"/>
    </xf>
    <xf numFmtId="0" fontId="35" fillId="7" borderId="16" xfId="9" applyFont="1" applyFill="1" applyBorder="1" applyAlignment="1">
      <alignment vertical="center"/>
    </xf>
    <xf numFmtId="3" fontId="35" fillId="7" borderId="16" xfId="9" applyNumberFormat="1" applyFont="1" applyFill="1" applyBorder="1" applyAlignment="1">
      <alignment vertical="center"/>
    </xf>
    <xf numFmtId="9" fontId="35" fillId="7" borderId="16" xfId="18" applyFont="1" applyFill="1" applyBorder="1" applyAlignment="1">
      <alignment vertical="center"/>
    </xf>
    <xf numFmtId="0" fontId="27" fillId="0" borderId="17" xfId="9" applyFont="1" applyFill="1" applyBorder="1" applyAlignment="1">
      <alignment vertical="center" wrapText="1"/>
    </xf>
    <xf numFmtId="3" fontId="1" fillId="8" borderId="7" xfId="0" applyNumberFormat="1" applyFont="1" applyFill="1" applyBorder="1" applyAlignment="1" applyProtection="1">
      <alignment horizontal="right" vertical="center" wrapText="1"/>
    </xf>
    <xf numFmtId="3" fontId="38" fillId="8" borderId="7" xfId="0" applyNumberFormat="1" applyFont="1" applyFill="1" applyBorder="1" applyAlignment="1" applyProtection="1">
      <alignment horizontal="right" vertical="center" wrapText="1"/>
    </xf>
    <xf numFmtId="0" fontId="21" fillId="6" borderId="4" xfId="0" applyFont="1" applyFill="1" applyBorder="1" applyAlignment="1" applyProtection="1">
      <alignment horizontal="right" vertical="center" wrapText="1"/>
    </xf>
    <xf numFmtId="0" fontId="21" fillId="6" borderId="5" xfId="0" applyFont="1" applyFill="1" applyBorder="1" applyAlignment="1" applyProtection="1">
      <alignment horizontal="left" vertical="center" wrapText="1"/>
    </xf>
    <xf numFmtId="3" fontId="7" fillId="6" borderId="4" xfId="0" applyNumberFormat="1" applyFont="1" applyFill="1" applyBorder="1" applyAlignment="1" applyProtection="1">
      <alignment horizontal="right" vertical="center" wrapText="1"/>
    </xf>
    <xf numFmtId="3" fontId="21" fillId="6" borderId="4" xfId="0" applyNumberFormat="1" applyFont="1" applyFill="1" applyBorder="1" applyAlignment="1" applyProtection="1">
      <alignment horizontal="right" vertical="center" wrapText="1"/>
    </xf>
    <xf numFmtId="0" fontId="1" fillId="6" borderId="5" xfId="0" applyFont="1" applyFill="1" applyBorder="1" applyAlignment="1" applyProtection="1">
      <alignment horizontal="left" vertical="center" wrapText="1"/>
    </xf>
    <xf numFmtId="0" fontId="21" fillId="6" borderId="8" xfId="0" applyFont="1" applyFill="1" applyBorder="1" applyAlignment="1" applyProtection="1">
      <alignment horizontal="right" vertical="center" wrapText="1"/>
    </xf>
    <xf numFmtId="3" fontId="21" fillId="6" borderId="8" xfId="0" applyNumberFormat="1" applyFont="1" applyFill="1" applyBorder="1" applyAlignment="1" applyProtection="1">
      <alignment horizontal="right" vertical="center" wrapText="1"/>
    </xf>
    <xf numFmtId="0" fontId="21" fillId="6" borderId="66" xfId="0" applyFont="1" applyFill="1" applyBorder="1" applyAlignment="1" applyProtection="1">
      <alignment horizontal="left" vertical="center" wrapText="1"/>
    </xf>
    <xf numFmtId="3" fontId="7" fillId="11" borderId="16" xfId="0" applyNumberFormat="1" applyFont="1" applyFill="1" applyBorder="1" applyAlignment="1" applyProtection="1">
      <alignment horizontal="right" vertical="center" wrapText="1"/>
    </xf>
    <xf numFmtId="3" fontId="5" fillId="11" borderId="17" xfId="0" applyNumberFormat="1" applyFont="1" applyFill="1" applyBorder="1" applyAlignment="1" applyProtection="1">
      <alignment horizontal="center" vertical="center" wrapText="1"/>
    </xf>
    <xf numFmtId="167" fontId="5" fillId="0" borderId="19" xfId="15" applyNumberFormat="1" applyFont="1" applyFill="1" applyBorder="1" applyAlignment="1" applyProtection="1">
      <alignment horizontal="right" vertical="center" wrapText="1"/>
    </xf>
    <xf numFmtId="167" fontId="33" fillId="0" borderId="19" xfId="15" applyNumberFormat="1" applyFont="1" applyFill="1" applyBorder="1" applyAlignment="1" applyProtection="1">
      <alignment horizontal="right" vertical="center" wrapText="1"/>
    </xf>
    <xf numFmtId="167" fontId="5" fillId="0" borderId="21" xfId="15" applyNumberFormat="1" applyFont="1" applyFill="1" applyBorder="1" applyAlignment="1" applyProtection="1">
      <alignment horizontal="right" vertical="center" wrapText="1"/>
    </xf>
    <xf numFmtId="167" fontId="7" fillId="5" borderId="16" xfId="15" applyNumberFormat="1" applyFont="1" applyFill="1" applyBorder="1" applyAlignment="1" applyProtection="1">
      <alignment horizontal="right" vertical="center" wrapText="1"/>
    </xf>
    <xf numFmtId="3" fontId="5" fillId="0" borderId="18" xfId="0" applyNumberFormat="1" applyFont="1" applyFill="1" applyBorder="1" applyAlignment="1" applyProtection="1">
      <alignment horizontal="right" vertical="center" wrapText="1"/>
    </xf>
    <xf numFmtId="3" fontId="5" fillId="0" borderId="21" xfId="0" applyNumberFormat="1" applyFont="1" applyFill="1" applyBorder="1" applyAlignment="1" applyProtection="1">
      <alignment horizontal="right" vertical="center" wrapText="1"/>
    </xf>
    <xf numFmtId="167" fontId="5" fillId="6" borderId="19" xfId="15" applyNumberFormat="1" applyFont="1" applyFill="1" applyBorder="1" applyAlignment="1" applyProtection="1">
      <alignment horizontal="right" vertical="center" wrapText="1"/>
    </xf>
    <xf numFmtId="167" fontId="33" fillId="6" borderId="19" xfId="15" applyNumberFormat="1" applyFont="1" applyFill="1" applyBorder="1" applyAlignment="1" applyProtection="1">
      <alignment horizontal="right" vertical="center" wrapText="1"/>
    </xf>
    <xf numFmtId="167" fontId="5" fillId="6" borderId="21" xfId="15" applyNumberFormat="1" applyFont="1" applyFill="1" applyBorder="1" applyAlignment="1" applyProtection="1">
      <alignment horizontal="right" vertical="center" wrapText="1"/>
    </xf>
    <xf numFmtId="0" fontId="5" fillId="0" borderId="43"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19" xfId="0" applyFont="1" applyFill="1" applyBorder="1" applyAlignment="1">
      <alignment vertical="center" wrapText="1"/>
    </xf>
    <xf numFmtId="0" fontId="5" fillId="0" borderId="19" xfId="0" applyFont="1" applyBorder="1" applyAlignment="1">
      <alignment vertical="center" wrapText="1"/>
    </xf>
    <xf numFmtId="0" fontId="5" fillId="0" borderId="0" xfId="0" applyFont="1" applyBorder="1"/>
    <xf numFmtId="0" fontId="1" fillId="2" borderId="62" xfId="3" applyFont="1" applyFill="1" applyBorder="1" applyAlignment="1" applyProtection="1">
      <alignment horizontal="left" vertical="center" wrapText="1"/>
    </xf>
    <xf numFmtId="0" fontId="1" fillId="2" borderId="58" xfId="3" applyFont="1" applyFill="1" applyBorder="1" applyAlignment="1" applyProtection="1">
      <alignment horizontal="left" vertical="center" wrapText="1"/>
    </xf>
    <xf numFmtId="0" fontId="1" fillId="2" borderId="44" xfId="3" applyFont="1" applyFill="1" applyBorder="1" applyAlignment="1" applyProtection="1">
      <alignment horizontal="left" vertical="center" wrapText="1"/>
    </xf>
    <xf numFmtId="0" fontId="1" fillId="2" borderId="14"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1" fillId="2" borderId="67" xfId="0" applyFont="1" applyFill="1" applyBorder="1" applyAlignment="1" applyProtection="1">
      <alignment horizontal="left" vertical="center" wrapText="1"/>
    </xf>
    <xf numFmtId="0" fontId="7" fillId="5" borderId="15" xfId="15" applyFont="1" applyFill="1" applyBorder="1" applyAlignment="1" applyProtection="1">
      <alignment horizontal="left" vertical="center" wrapText="1"/>
    </xf>
    <xf numFmtId="0" fontId="0" fillId="0" borderId="47" xfId="0" applyBorder="1"/>
    <xf numFmtId="167" fontId="7" fillId="5" borderId="17" xfId="15" applyNumberFormat="1" applyFont="1" applyFill="1" applyBorder="1" applyAlignment="1" applyProtection="1">
      <alignment horizontal="right" vertical="center" wrapText="1"/>
    </xf>
    <xf numFmtId="0" fontId="1" fillId="2" borderId="68" xfId="0" applyFont="1" applyFill="1" applyBorder="1" applyAlignment="1" applyProtection="1">
      <alignment horizontal="left" vertical="center" wrapText="1"/>
    </xf>
    <xf numFmtId="167" fontId="5" fillId="0" borderId="18" xfId="15" applyNumberFormat="1" applyFont="1" applyFill="1" applyBorder="1" applyAlignment="1" applyProtection="1">
      <alignment horizontal="right" vertical="center" wrapText="1"/>
    </xf>
    <xf numFmtId="167" fontId="5" fillId="6" borderId="18" xfId="15" applyNumberFormat="1" applyFont="1" applyFill="1" applyBorder="1" applyAlignment="1" applyProtection="1">
      <alignment horizontal="right" vertical="center" wrapText="1"/>
    </xf>
    <xf numFmtId="0" fontId="21" fillId="5" borderId="15" xfId="15" applyFont="1" applyFill="1" applyBorder="1" applyAlignment="1" applyProtection="1">
      <alignment horizontal="left" vertical="center" wrapText="1"/>
    </xf>
    <xf numFmtId="3" fontId="7" fillId="5" borderId="69" xfId="15" applyNumberFormat="1" applyFont="1" applyFill="1" applyBorder="1" applyAlignment="1" applyProtection="1">
      <alignment vertical="center" wrapText="1"/>
    </xf>
    <xf numFmtId="3" fontId="7" fillId="5" borderId="16" xfId="15" applyNumberFormat="1" applyFont="1" applyFill="1" applyBorder="1" applyAlignment="1" applyProtection="1">
      <alignment horizontal="right" vertical="center" wrapText="1"/>
    </xf>
    <xf numFmtId="3" fontId="7" fillId="5" borderId="17" xfId="15" applyNumberFormat="1" applyFont="1" applyFill="1" applyBorder="1" applyAlignment="1" applyProtection="1">
      <alignment horizontal="right" vertical="center" wrapText="1"/>
    </xf>
    <xf numFmtId="0" fontId="21" fillId="11" borderId="15" xfId="0" applyFont="1" applyFill="1" applyBorder="1" applyAlignment="1" applyProtection="1">
      <alignment horizontal="left" vertical="center" wrapText="1"/>
    </xf>
    <xf numFmtId="0" fontId="21" fillId="5" borderId="70" xfId="0" applyFont="1" applyFill="1" applyBorder="1" applyAlignment="1" applyProtection="1">
      <alignment horizontal="left" vertical="center" wrapText="1"/>
    </xf>
    <xf numFmtId="9" fontId="5" fillId="2" borderId="18" xfId="18" applyFont="1" applyFill="1" applyBorder="1" applyAlignment="1" applyProtection="1">
      <alignment horizontal="right" vertical="center" wrapText="1"/>
    </xf>
    <xf numFmtId="0" fontId="5" fillId="0" borderId="18" xfId="0" applyFont="1" applyBorder="1" applyAlignment="1">
      <alignment vertical="center"/>
    </xf>
    <xf numFmtId="3" fontId="4" fillId="5" borderId="30" xfId="0" applyNumberFormat="1" applyFont="1" applyFill="1" applyBorder="1" applyAlignment="1" applyProtection="1">
      <alignment horizontal="center" vertical="center" wrapText="1"/>
    </xf>
    <xf numFmtId="3" fontId="7" fillId="0" borderId="44" xfId="9" applyNumberFormat="1" applyFont="1" applyFill="1" applyBorder="1" applyAlignment="1">
      <alignment vertical="center"/>
    </xf>
    <xf numFmtId="3" fontId="5" fillId="0" borderId="59" xfId="9" applyNumberFormat="1" applyFont="1" applyFill="1" applyBorder="1" applyAlignment="1">
      <alignment vertical="center"/>
    </xf>
    <xf numFmtId="3" fontId="5" fillId="8" borderId="4" xfId="0" applyNumberFormat="1" applyFont="1" applyFill="1" applyBorder="1" applyAlignment="1" applyProtection="1">
      <alignment horizontal="right" vertical="center" wrapText="1"/>
    </xf>
    <xf numFmtId="3" fontId="16" fillId="0" borderId="0" xfId="0" applyNumberFormat="1" applyFont="1"/>
    <xf numFmtId="3" fontId="40" fillId="0" borderId="0" xfId="0" applyNumberFormat="1" applyFont="1"/>
    <xf numFmtId="0" fontId="5" fillId="0" borderId="0" xfId="0" applyFont="1" applyAlignment="1">
      <alignment horizontal="right"/>
    </xf>
    <xf numFmtId="3" fontId="40" fillId="11" borderId="16" xfId="0" applyNumberFormat="1" applyFont="1" applyFill="1" applyBorder="1" applyAlignment="1" applyProtection="1">
      <alignment horizontal="right" vertical="center" wrapText="1"/>
    </xf>
    <xf numFmtId="3" fontId="31" fillId="0" borderId="0" xfId="8" applyNumberFormat="1" applyFont="1" applyFill="1" applyAlignment="1">
      <alignment vertical="center"/>
    </xf>
    <xf numFmtId="0" fontId="5" fillId="0" borderId="0" xfId="14"/>
    <xf numFmtId="0" fontId="36" fillId="0" borderId="0" xfId="14" applyFont="1"/>
    <xf numFmtId="0" fontId="37" fillId="0" borderId="0" xfId="14" applyFont="1"/>
    <xf numFmtId="3" fontId="42" fillId="2" borderId="7" xfId="0" applyNumberFormat="1" applyFont="1" applyFill="1" applyBorder="1" applyAlignment="1" applyProtection="1">
      <alignment horizontal="right" vertical="center" wrapText="1"/>
    </xf>
    <xf numFmtId="0" fontId="43" fillId="0" borderId="0" xfId="0" applyFont="1"/>
    <xf numFmtId="3" fontId="10" fillId="5" borderId="30" xfId="0" applyNumberFormat="1" applyFont="1" applyFill="1" applyBorder="1" applyAlignment="1" applyProtection="1">
      <alignment horizontal="center" vertical="center" wrapText="1"/>
    </xf>
    <xf numFmtId="3" fontId="10" fillId="6" borderId="30" xfId="0" applyNumberFormat="1" applyFont="1" applyFill="1" applyBorder="1" applyAlignment="1" applyProtection="1">
      <alignment horizontal="center" vertical="center" wrapText="1"/>
    </xf>
    <xf numFmtId="3" fontId="11" fillId="6" borderId="27" xfId="0" applyNumberFormat="1" applyFont="1" applyFill="1" applyBorder="1" applyAlignment="1" applyProtection="1">
      <alignment horizontal="center" vertical="center" wrapText="1"/>
    </xf>
    <xf numFmtId="0" fontId="42" fillId="2" borderId="0" xfId="0" applyFont="1" applyFill="1" applyBorder="1" applyAlignment="1" applyProtection="1">
      <alignment horizontal="left" vertical="top" wrapText="1"/>
    </xf>
    <xf numFmtId="0" fontId="10" fillId="2" borderId="3" xfId="0" applyFont="1" applyFill="1" applyBorder="1" applyAlignment="1" applyProtection="1">
      <alignment horizontal="left" vertical="center" wrapText="1"/>
    </xf>
    <xf numFmtId="3" fontId="42" fillId="2" borderId="4" xfId="0" applyNumberFormat="1" applyFont="1" applyFill="1" applyBorder="1" applyAlignment="1" applyProtection="1">
      <alignment horizontal="right" vertical="center" wrapText="1"/>
    </xf>
    <xf numFmtId="3" fontId="42" fillId="3" borderId="4" xfId="0" applyNumberFormat="1" applyFont="1" applyFill="1" applyBorder="1" applyAlignment="1" applyProtection="1">
      <alignment horizontal="right" vertical="center" wrapText="1"/>
    </xf>
    <xf numFmtId="165" fontId="42" fillId="2" borderId="4" xfId="0" applyNumberFormat="1" applyFont="1" applyFill="1" applyBorder="1" applyAlignment="1" applyProtection="1">
      <alignment horizontal="right" vertical="center" wrapText="1"/>
    </xf>
    <xf numFmtId="0" fontId="42" fillId="2" borderId="5" xfId="0" applyFont="1" applyFill="1" applyBorder="1" applyAlignment="1" applyProtection="1">
      <alignment horizontal="left" vertical="center" wrapText="1"/>
    </xf>
    <xf numFmtId="3" fontId="42" fillId="4" borderId="4" xfId="0" applyNumberFormat="1" applyFont="1" applyFill="1" applyBorder="1" applyAlignment="1" applyProtection="1">
      <alignment horizontal="right" vertical="center" wrapText="1"/>
    </xf>
    <xf numFmtId="165" fontId="42" fillId="4" borderId="4" xfId="0" applyNumberFormat="1" applyFont="1" applyFill="1" applyBorder="1" applyAlignment="1" applyProtection="1">
      <alignment horizontal="right" vertical="center" wrapText="1"/>
    </xf>
    <xf numFmtId="3" fontId="42" fillId="4" borderId="7" xfId="0" applyNumberFormat="1" applyFont="1" applyFill="1" applyBorder="1" applyAlignment="1" applyProtection="1">
      <alignment horizontal="right" vertical="center" wrapText="1"/>
    </xf>
    <xf numFmtId="0" fontId="42" fillId="4" borderId="5" xfId="0" applyFont="1" applyFill="1" applyBorder="1" applyAlignment="1" applyProtection="1">
      <alignment horizontal="left" vertical="center" wrapText="1"/>
    </xf>
    <xf numFmtId="0" fontId="42" fillId="0" borderId="5" xfId="0" applyFont="1" applyFill="1" applyBorder="1" applyAlignment="1" applyProtection="1">
      <alignment horizontal="left" vertical="center" wrapText="1"/>
    </xf>
    <xf numFmtId="0" fontId="45" fillId="0" borderId="0" xfId="0" applyFont="1"/>
    <xf numFmtId="3" fontId="42" fillId="2" borderId="5" xfId="0" applyNumberFormat="1" applyFont="1" applyFill="1" applyBorder="1" applyAlignment="1" applyProtection="1">
      <alignment horizontal="left" vertical="center" wrapText="1"/>
    </xf>
    <xf numFmtId="3" fontId="45" fillId="4" borderId="5" xfId="0" applyNumberFormat="1" applyFont="1" applyFill="1" applyBorder="1" applyAlignment="1" applyProtection="1">
      <alignment horizontal="left" vertical="center" wrapText="1"/>
    </xf>
    <xf numFmtId="3" fontId="45" fillId="4" borderId="7" xfId="0" applyNumberFormat="1" applyFont="1" applyFill="1" applyBorder="1" applyAlignment="1" applyProtection="1">
      <alignment horizontal="right" vertical="center" wrapText="1"/>
    </xf>
    <xf numFmtId="3" fontId="45" fillId="4" borderId="4" xfId="0" applyNumberFormat="1" applyFont="1" applyFill="1" applyBorder="1" applyAlignment="1" applyProtection="1">
      <alignment horizontal="right" vertical="center" wrapText="1"/>
    </xf>
    <xf numFmtId="3" fontId="43" fillId="2" borderId="7" xfId="0" applyNumberFormat="1" applyFont="1" applyFill="1" applyBorder="1" applyAlignment="1" applyProtection="1">
      <alignment horizontal="right" vertical="center" wrapText="1"/>
    </xf>
    <xf numFmtId="3" fontId="10" fillId="4" borderId="4" xfId="0" applyNumberFormat="1" applyFont="1" applyFill="1" applyBorder="1" applyAlignment="1" applyProtection="1">
      <alignment horizontal="right" vertical="center" wrapText="1"/>
    </xf>
    <xf numFmtId="165" fontId="10" fillId="4" borderId="4" xfId="0" applyNumberFormat="1" applyFont="1" applyFill="1" applyBorder="1" applyAlignment="1" applyProtection="1">
      <alignment horizontal="right" vertical="center" wrapText="1"/>
    </xf>
    <xf numFmtId="3" fontId="10" fillId="4" borderId="7" xfId="0" applyNumberFormat="1" applyFont="1" applyFill="1" applyBorder="1" applyAlignment="1" applyProtection="1">
      <alignment horizontal="right" vertical="center" wrapText="1"/>
    </xf>
    <xf numFmtId="3" fontId="42" fillId="4" borderId="5" xfId="0" applyNumberFormat="1" applyFont="1" applyFill="1" applyBorder="1" applyAlignment="1" applyProtection="1">
      <alignment horizontal="left" vertical="center" wrapText="1"/>
    </xf>
    <xf numFmtId="3" fontId="43" fillId="0" borderId="0" xfId="0" applyNumberFormat="1" applyFont="1"/>
    <xf numFmtId="3" fontId="45" fillId="0" borderId="0" xfId="0" applyNumberFormat="1" applyFont="1"/>
    <xf numFmtId="0" fontId="46" fillId="0" borderId="0" xfId="0" applyFont="1"/>
    <xf numFmtId="3" fontId="43" fillId="4" borderId="7" xfId="0" applyNumberFormat="1" applyFont="1" applyFill="1" applyBorder="1" applyAlignment="1" applyProtection="1">
      <alignment horizontal="right" vertical="center" wrapText="1"/>
    </xf>
    <xf numFmtId="3" fontId="5" fillId="8" borderId="7" xfId="0" applyNumberFormat="1" applyFont="1" applyFill="1" applyBorder="1" applyAlignment="1" applyProtection="1">
      <alignment horizontal="right" vertical="center" wrapText="1"/>
    </xf>
    <xf numFmtId="0" fontId="5" fillId="2" borderId="5" xfId="0" applyFont="1" applyFill="1" applyBorder="1" applyAlignment="1" applyProtection="1">
      <alignment horizontal="left" vertical="center" wrapText="1"/>
    </xf>
    <xf numFmtId="0" fontId="0" fillId="0" borderId="19" xfId="0" applyBorder="1"/>
    <xf numFmtId="3" fontId="5" fillId="0" borderId="71" xfId="9" applyNumberFormat="1" applyFont="1" applyFill="1" applyBorder="1" applyAlignment="1">
      <alignment vertical="center"/>
    </xf>
    <xf numFmtId="3" fontId="14" fillId="6" borderId="62" xfId="0" applyNumberFormat="1" applyFont="1" applyFill="1" applyBorder="1" applyAlignment="1" applyProtection="1">
      <alignment horizontal="right" vertical="center" wrapText="1"/>
    </xf>
    <xf numFmtId="3" fontId="14" fillId="6" borderId="44" xfId="0" applyNumberFormat="1" applyFont="1" applyFill="1" applyBorder="1" applyAlignment="1" applyProtection="1">
      <alignment horizontal="right" vertical="center" wrapText="1"/>
    </xf>
    <xf numFmtId="3" fontId="14" fillId="6" borderId="58" xfId="0" applyNumberFormat="1" applyFont="1" applyFill="1" applyBorder="1" applyAlignment="1" applyProtection="1">
      <alignment horizontal="right" vertical="center" wrapText="1"/>
    </xf>
    <xf numFmtId="3" fontId="20" fillId="6" borderId="19" xfId="0" applyNumberFormat="1" applyFont="1" applyFill="1" applyBorder="1" applyAlignment="1" applyProtection="1">
      <alignment horizontal="center" vertical="center" wrapText="1"/>
    </xf>
    <xf numFmtId="3" fontId="10" fillId="3" borderId="4" xfId="0" applyNumberFormat="1" applyFont="1" applyFill="1" applyBorder="1" applyAlignment="1" applyProtection="1">
      <alignment horizontal="right" vertical="center" wrapText="1"/>
    </xf>
    <xf numFmtId="165" fontId="10" fillId="2" borderId="4" xfId="0" applyNumberFormat="1" applyFont="1" applyFill="1" applyBorder="1" applyAlignment="1" applyProtection="1">
      <alignment horizontal="right" vertical="center" wrapText="1"/>
    </xf>
    <xf numFmtId="3" fontId="10" fillId="2" borderId="7" xfId="0" applyNumberFormat="1" applyFont="1" applyFill="1" applyBorder="1" applyAlignment="1" applyProtection="1">
      <alignment horizontal="right" vertical="center" wrapText="1"/>
    </xf>
    <xf numFmtId="3" fontId="5" fillId="0" borderId="62" xfId="9" applyNumberFormat="1" applyFont="1" applyFill="1" applyBorder="1" applyAlignment="1">
      <alignment vertical="center"/>
    </xf>
    <xf numFmtId="3" fontId="5" fillId="0" borderId="44" xfId="9" applyNumberFormat="1" applyFont="1" applyFill="1" applyBorder="1" applyAlignment="1">
      <alignment vertical="center"/>
    </xf>
    <xf numFmtId="0" fontId="37" fillId="0" borderId="0" xfId="0" applyFont="1"/>
    <xf numFmtId="3" fontId="5" fillId="0" borderId="73" xfId="9" applyNumberFormat="1" applyFont="1" applyFill="1" applyBorder="1" applyAlignment="1">
      <alignment vertical="center"/>
    </xf>
    <xf numFmtId="3" fontId="5" fillId="10" borderId="27" xfId="9" applyNumberFormat="1" applyFont="1" applyFill="1" applyBorder="1" applyAlignment="1">
      <alignment vertical="center"/>
    </xf>
    <xf numFmtId="3" fontId="5" fillId="10" borderId="60" xfId="9" applyNumberFormat="1" applyFont="1" applyFill="1" applyBorder="1" applyAlignment="1">
      <alignment vertical="center"/>
    </xf>
    <xf numFmtId="3" fontId="5" fillId="10" borderId="17" xfId="9" applyNumberFormat="1" applyFont="1" applyFill="1" applyBorder="1" applyAlignment="1">
      <alignment vertical="center"/>
    </xf>
    <xf numFmtId="3" fontId="5" fillId="5" borderId="27" xfId="9" applyNumberFormat="1" applyFont="1" applyFill="1" applyBorder="1" applyAlignment="1">
      <alignment vertical="center"/>
    </xf>
    <xf numFmtId="3" fontId="5" fillId="10" borderId="52" xfId="9" applyNumberFormat="1" applyFont="1" applyFill="1" applyBorder="1" applyAlignment="1">
      <alignment vertical="center"/>
    </xf>
    <xf numFmtId="3" fontId="5" fillId="10" borderId="74" xfId="9" applyNumberFormat="1" applyFont="1" applyFill="1" applyBorder="1" applyAlignment="1">
      <alignment vertical="center"/>
    </xf>
    <xf numFmtId="3" fontId="5" fillId="5" borderId="64" xfId="9" applyNumberFormat="1" applyFont="1" applyFill="1" applyBorder="1" applyAlignment="1">
      <alignment vertical="center"/>
    </xf>
    <xf numFmtId="3" fontId="5" fillId="5" borderId="65" xfId="9" applyNumberFormat="1" applyFont="1" applyFill="1" applyBorder="1" applyAlignment="1">
      <alignment vertical="center"/>
    </xf>
    <xf numFmtId="0" fontId="9" fillId="0" borderId="0" xfId="6" applyFont="1"/>
    <xf numFmtId="0" fontId="2" fillId="2" borderId="0" xfId="6" applyFont="1" applyFill="1" applyBorder="1" applyAlignment="1" applyProtection="1">
      <alignment horizontal="left" vertical="top" wrapText="1"/>
    </xf>
    <xf numFmtId="3" fontId="2" fillId="2" borderId="0" xfId="6" applyNumberFormat="1" applyFont="1" applyFill="1" applyBorder="1" applyAlignment="1" applyProtection="1">
      <alignment horizontal="left" vertical="top" wrapText="1"/>
    </xf>
    <xf numFmtId="0" fontId="2" fillId="4" borderId="5" xfId="6" applyFont="1" applyFill="1" applyBorder="1" applyAlignment="1" applyProtection="1">
      <alignment horizontal="left" vertical="center" wrapText="1"/>
    </xf>
    <xf numFmtId="3" fontId="9" fillId="0" borderId="0" xfId="6" applyNumberFormat="1" applyFont="1"/>
    <xf numFmtId="3" fontId="20" fillId="0" borderId="0" xfId="12" applyNumberFormat="1" applyFont="1"/>
    <xf numFmtId="0" fontId="9" fillId="0" borderId="0" xfId="2" applyFont="1"/>
    <xf numFmtId="3" fontId="23" fillId="0" borderId="0" xfId="0" applyNumberFormat="1" applyFont="1"/>
    <xf numFmtId="0" fontId="4" fillId="3" borderId="2" xfId="0" applyFont="1" applyFill="1" applyBorder="1" applyAlignment="1" applyProtection="1">
      <alignment horizontal="center" vertical="center" wrapText="1"/>
    </xf>
    <xf numFmtId="0" fontId="10" fillId="2" borderId="3" xfId="0" applyFont="1" applyFill="1" applyBorder="1" applyAlignment="1" applyProtection="1">
      <alignment horizontal="left" vertical="center" wrapText="1"/>
    </xf>
    <xf numFmtId="0" fontId="4" fillId="3" borderId="2" xfId="6" applyFont="1" applyFill="1" applyBorder="1" applyAlignment="1" applyProtection="1">
      <alignment horizontal="center" vertical="center" wrapText="1"/>
    </xf>
    <xf numFmtId="0" fontId="43" fillId="2" borderId="5" xfId="0" applyFont="1" applyFill="1" applyBorder="1" applyAlignment="1" applyProtection="1">
      <alignment horizontal="left" vertical="top" wrapText="1"/>
    </xf>
    <xf numFmtId="0" fontId="43" fillId="2" borderId="5" xfId="0" applyFont="1" applyFill="1" applyBorder="1" applyAlignment="1" applyProtection="1">
      <alignment horizontal="left" vertical="center" wrapText="1"/>
    </xf>
    <xf numFmtId="0" fontId="21" fillId="8" borderId="40" xfId="0" applyFont="1" applyFill="1" applyBorder="1" applyAlignment="1" applyProtection="1">
      <alignment horizontal="center" vertical="center" wrapText="1"/>
    </xf>
    <xf numFmtId="0" fontId="4" fillId="8" borderId="40" xfId="0" applyFont="1" applyFill="1" applyBorder="1" applyAlignment="1" applyProtection="1">
      <alignment horizontal="center" vertical="center" wrapText="1"/>
    </xf>
    <xf numFmtId="0" fontId="10" fillId="8" borderId="40" xfId="0" applyFont="1" applyFill="1" applyBorder="1" applyAlignment="1" applyProtection="1">
      <alignment horizontal="center" vertical="center" wrapText="1"/>
    </xf>
    <xf numFmtId="0" fontId="10" fillId="9" borderId="51" xfId="7" applyFont="1" applyFill="1" applyBorder="1" applyAlignment="1" applyProtection="1">
      <alignment horizontal="center" vertical="center" wrapText="1"/>
    </xf>
    <xf numFmtId="9" fontId="10" fillId="9" borderId="51" xfId="18" applyFont="1" applyFill="1" applyBorder="1" applyAlignment="1" applyProtection="1">
      <alignment horizontal="center" vertical="center" wrapText="1"/>
    </xf>
    <xf numFmtId="0" fontId="11" fillId="9" borderId="51" xfId="9" applyFont="1" applyFill="1" applyBorder="1" applyAlignment="1">
      <alignment horizontal="center" vertical="center" wrapText="1"/>
    </xf>
    <xf numFmtId="0" fontId="10" fillId="8" borderId="49" xfId="0" applyFont="1" applyFill="1" applyBorder="1" applyAlignment="1" applyProtection="1">
      <alignment horizontal="center" vertical="center" wrapText="1"/>
    </xf>
    <xf numFmtId="0" fontId="10" fillId="8" borderId="30" xfId="0" applyFont="1" applyFill="1" applyBorder="1" applyAlignment="1" applyProtection="1">
      <alignment horizontal="center" vertical="center" wrapText="1"/>
    </xf>
    <xf numFmtId="0" fontId="10" fillId="8" borderId="39" xfId="0" applyFont="1" applyFill="1" applyBorder="1" applyAlignment="1" applyProtection="1">
      <alignment horizontal="center" vertical="center" wrapText="1"/>
    </xf>
    <xf numFmtId="3" fontId="10" fillId="8" borderId="30" xfId="0" applyNumberFormat="1" applyFont="1" applyFill="1" applyBorder="1" applyAlignment="1" applyProtection="1">
      <alignment horizontal="center" vertical="center" wrapText="1"/>
    </xf>
    <xf numFmtId="0" fontId="9" fillId="0" borderId="0" xfId="0" applyFont="1"/>
    <xf numFmtId="0" fontId="7" fillId="5" borderId="20" xfId="9" applyFont="1" applyFill="1" applyBorder="1" applyAlignment="1">
      <alignment vertical="center"/>
    </xf>
    <xf numFmtId="3" fontId="7" fillId="5" borderId="19" xfId="9" applyNumberFormat="1" applyFont="1" applyFill="1" applyBorder="1" applyAlignment="1">
      <alignment vertical="center"/>
    </xf>
    <xf numFmtId="9" fontId="7" fillId="5" borderId="19" xfId="18" applyFont="1" applyFill="1" applyBorder="1" applyAlignment="1">
      <alignment vertical="center"/>
    </xf>
    <xf numFmtId="3" fontId="43" fillId="2" borderId="7" xfId="6" applyNumberFormat="1" applyFont="1" applyFill="1" applyBorder="1" applyAlignment="1" applyProtection="1">
      <alignment horizontal="right" vertical="center" wrapText="1"/>
    </xf>
    <xf numFmtId="0" fontId="42" fillId="2" borderId="24" xfId="6" applyFont="1" applyFill="1" applyBorder="1" applyAlignment="1" applyProtection="1">
      <alignment horizontal="left" vertical="center" wrapText="1"/>
    </xf>
    <xf numFmtId="0" fontId="10" fillId="2" borderId="3" xfId="6" applyFont="1" applyFill="1" applyBorder="1" applyAlignment="1" applyProtection="1">
      <alignment horizontal="left" vertical="center" wrapText="1"/>
    </xf>
    <xf numFmtId="3" fontId="42" fillId="3" borderId="4" xfId="6" applyNumberFormat="1" applyFont="1" applyFill="1" applyBorder="1" applyAlignment="1" applyProtection="1">
      <alignment horizontal="right" vertical="center" wrapText="1"/>
    </xf>
    <xf numFmtId="165" fontId="42" fillId="2" borderId="4" xfId="6" applyNumberFormat="1" applyFont="1" applyFill="1" applyBorder="1" applyAlignment="1" applyProtection="1">
      <alignment horizontal="right" vertical="center" wrapText="1"/>
    </xf>
    <xf numFmtId="0" fontId="11" fillId="2" borderId="3" xfId="0" applyFont="1" applyFill="1" applyBorder="1" applyAlignment="1" applyProtection="1">
      <alignment horizontal="left" vertical="center" wrapText="1"/>
    </xf>
    <xf numFmtId="3" fontId="43" fillId="3" borderId="4" xfId="0" applyNumberFormat="1" applyFont="1" applyFill="1" applyBorder="1" applyAlignment="1" applyProtection="1">
      <alignment horizontal="right" vertical="center" wrapText="1"/>
    </xf>
    <xf numFmtId="165" fontId="43" fillId="2" borderId="4" xfId="0" applyNumberFormat="1" applyFont="1" applyFill="1" applyBorder="1" applyAlignment="1" applyProtection="1">
      <alignment horizontal="right" vertical="center" wrapText="1"/>
    </xf>
    <xf numFmtId="0" fontId="43" fillId="2" borderId="24" xfId="0" applyFont="1" applyFill="1" applyBorder="1" applyAlignment="1" applyProtection="1">
      <alignment horizontal="left" vertical="center" wrapText="1"/>
    </xf>
    <xf numFmtId="0" fontId="42" fillId="2" borderId="24" xfId="0" applyFont="1" applyFill="1" applyBorder="1" applyAlignment="1" applyProtection="1">
      <alignment horizontal="left" vertical="center" wrapText="1"/>
    </xf>
    <xf numFmtId="3" fontId="10" fillId="4" borderId="28" xfId="0" applyNumberFormat="1" applyFont="1" applyFill="1" applyBorder="1" applyAlignment="1" applyProtection="1">
      <alignment horizontal="right" vertical="center" wrapText="1"/>
    </xf>
    <xf numFmtId="3" fontId="11" fillId="4" borderId="4" xfId="0" applyNumberFormat="1" applyFont="1" applyFill="1" applyBorder="1" applyAlignment="1" applyProtection="1">
      <alignment horizontal="right" vertical="center" wrapText="1"/>
    </xf>
    <xf numFmtId="165" fontId="11" fillId="4" borderId="4" xfId="0" applyNumberFormat="1" applyFont="1" applyFill="1" applyBorder="1" applyAlignment="1" applyProtection="1">
      <alignment horizontal="right" vertical="center" wrapText="1"/>
    </xf>
    <xf numFmtId="3" fontId="11" fillId="4" borderId="7" xfId="0" applyNumberFormat="1" applyFont="1" applyFill="1" applyBorder="1" applyAlignment="1" applyProtection="1">
      <alignment horizontal="right" vertical="center" wrapText="1"/>
    </xf>
    <xf numFmtId="3" fontId="42" fillId="2" borderId="9" xfId="0" applyNumberFormat="1" applyFont="1" applyFill="1" applyBorder="1" applyAlignment="1" applyProtection="1">
      <alignment horizontal="right" vertical="center" wrapText="1"/>
    </xf>
    <xf numFmtId="0" fontId="42" fillId="2" borderId="25"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3" fontId="42" fillId="3" borderId="11" xfId="0" applyNumberFormat="1" applyFont="1" applyFill="1" applyBorder="1" applyAlignment="1" applyProtection="1">
      <alignment horizontal="right" vertical="center" wrapText="1"/>
    </xf>
    <xf numFmtId="165" fontId="42" fillId="2" borderId="11" xfId="0" applyNumberFormat="1" applyFont="1" applyFill="1" applyBorder="1" applyAlignment="1" applyProtection="1">
      <alignment horizontal="right" vertical="center" wrapText="1"/>
    </xf>
    <xf numFmtId="3" fontId="42" fillId="2" borderId="12" xfId="0" applyNumberFormat="1" applyFont="1" applyFill="1" applyBorder="1" applyAlignment="1" applyProtection="1">
      <alignment horizontal="right" vertical="center" wrapText="1"/>
    </xf>
    <xf numFmtId="3" fontId="42" fillId="2" borderId="28" xfId="0" applyNumberFormat="1" applyFont="1" applyFill="1" applyBorder="1" applyAlignment="1" applyProtection="1">
      <alignment horizontal="right" vertical="center" wrapText="1"/>
    </xf>
    <xf numFmtId="0" fontId="42" fillId="2" borderId="26" xfId="0" applyFont="1" applyFill="1" applyBorder="1" applyAlignment="1" applyProtection="1">
      <alignment horizontal="left" vertical="center" wrapText="1"/>
    </xf>
    <xf numFmtId="3" fontId="4" fillId="3" borderId="4" xfId="0" applyNumberFormat="1" applyFont="1" applyFill="1" applyBorder="1" applyAlignment="1" applyProtection="1">
      <alignment horizontal="right" vertical="center" wrapText="1"/>
    </xf>
    <xf numFmtId="165" fontId="4" fillId="2" borderId="4" xfId="0" applyNumberFormat="1" applyFont="1" applyFill="1" applyBorder="1" applyAlignment="1" applyProtection="1">
      <alignment horizontal="right" vertical="center" wrapText="1"/>
    </xf>
    <xf numFmtId="3" fontId="4" fillId="2" borderId="7" xfId="0" applyNumberFormat="1" applyFont="1" applyFill="1" applyBorder="1" applyAlignment="1" applyProtection="1">
      <alignment horizontal="right" vertical="center" wrapText="1"/>
    </xf>
    <xf numFmtId="0" fontId="43" fillId="2" borderId="5" xfId="6" applyFont="1" applyFill="1" applyBorder="1" applyAlignment="1" applyProtection="1">
      <alignment horizontal="left" vertical="center" wrapText="1"/>
    </xf>
    <xf numFmtId="3" fontId="45" fillId="2" borderId="7" xfId="6" applyNumberFormat="1" applyFont="1" applyFill="1" applyBorder="1" applyAlignment="1" applyProtection="1">
      <alignment horizontal="right" vertical="center" wrapText="1"/>
    </xf>
    <xf numFmtId="0" fontId="43" fillId="2" borderId="5" xfId="6" applyFont="1" applyFill="1" applyBorder="1" applyAlignment="1" applyProtection="1">
      <alignment horizontal="left" wrapText="1"/>
    </xf>
    <xf numFmtId="3" fontId="42" fillId="2" borderId="7" xfId="6" applyNumberFormat="1" applyFont="1" applyFill="1" applyBorder="1" applyAlignment="1" applyProtection="1">
      <alignment horizontal="right" vertical="center" wrapText="1"/>
    </xf>
    <xf numFmtId="0" fontId="42" fillId="2" borderId="5" xfId="6" applyFont="1" applyFill="1" applyBorder="1" applyAlignment="1" applyProtection="1">
      <alignment horizontal="left" vertical="center" wrapText="1"/>
    </xf>
    <xf numFmtId="3" fontId="10" fillId="4" borderId="4" xfId="6" applyNumberFormat="1" applyFont="1" applyFill="1" applyBorder="1" applyAlignment="1" applyProtection="1">
      <alignment horizontal="right" vertical="center" wrapText="1"/>
    </xf>
    <xf numFmtId="165" fontId="10" fillId="4" borderId="4" xfId="6" applyNumberFormat="1" applyFont="1" applyFill="1" applyBorder="1" applyAlignment="1" applyProtection="1">
      <alignment horizontal="right" vertical="center" wrapText="1"/>
    </xf>
    <xf numFmtId="3" fontId="10" fillId="4" borderId="7" xfId="6" applyNumberFormat="1" applyFont="1" applyFill="1" applyBorder="1" applyAlignment="1" applyProtection="1">
      <alignment horizontal="right" vertical="center" wrapText="1"/>
    </xf>
    <xf numFmtId="3" fontId="7" fillId="0" borderId="37" xfId="11" applyNumberFormat="1" applyFont="1" applyBorder="1" applyAlignment="1">
      <alignment horizontal="right"/>
    </xf>
    <xf numFmtId="3" fontId="7" fillId="0" borderId="0" xfId="11" applyNumberFormat="1" applyFont="1" applyBorder="1" applyAlignment="1">
      <alignment horizontal="right"/>
    </xf>
    <xf numFmtId="0" fontId="5" fillId="0" borderId="0" xfId="6" applyFont="1"/>
    <xf numFmtId="3" fontId="7" fillId="0" borderId="58" xfId="12" applyNumberFormat="1" applyFont="1" applyBorder="1" applyAlignment="1">
      <alignment horizontal="left"/>
    </xf>
    <xf numFmtId="3" fontId="7" fillId="0" borderId="71" xfId="12" applyNumberFormat="1" applyFont="1" applyBorder="1" applyAlignment="1">
      <alignment horizontal="left"/>
    </xf>
    <xf numFmtId="3" fontId="7" fillId="0" borderId="38" xfId="12" applyNumberFormat="1" applyFont="1" applyBorder="1" applyAlignment="1">
      <alignment horizontal="right"/>
    </xf>
    <xf numFmtId="3" fontId="7" fillId="0" borderId="0" xfId="12" applyNumberFormat="1" applyFont="1" applyBorder="1" applyAlignment="1">
      <alignment horizontal="right"/>
    </xf>
    <xf numFmtId="3" fontId="5" fillId="0" borderId="23" xfId="12" applyNumberFormat="1" applyFont="1" applyBorder="1"/>
    <xf numFmtId="3" fontId="5" fillId="0" borderId="0" xfId="12" applyNumberFormat="1" applyFont="1" applyBorder="1"/>
    <xf numFmtId="3" fontId="5" fillId="0" borderId="46" xfId="12" applyNumberFormat="1" applyFont="1" applyBorder="1" applyAlignment="1">
      <alignment horizontal="right"/>
    </xf>
    <xf numFmtId="3" fontId="5" fillId="0" borderId="0" xfId="12" applyNumberFormat="1" applyFont="1" applyBorder="1" applyAlignment="1">
      <alignment horizontal="right"/>
    </xf>
    <xf numFmtId="3" fontId="5" fillId="0" borderId="75" xfId="12" applyNumberFormat="1" applyFont="1" applyBorder="1" applyAlignment="1">
      <alignment horizontal="right"/>
    </xf>
    <xf numFmtId="3" fontId="7" fillId="0" borderId="37" xfId="12" applyNumberFormat="1" applyFont="1" applyBorder="1" applyAlignment="1">
      <alignment horizontal="right"/>
    </xf>
    <xf numFmtId="3" fontId="7" fillId="0" borderId="19" xfId="12" applyNumberFormat="1" applyFont="1" applyBorder="1" applyAlignment="1">
      <alignment horizontal="right"/>
    </xf>
    <xf numFmtId="3" fontId="7" fillId="0" borderId="44" xfId="12" applyNumberFormat="1" applyFont="1" applyBorder="1" applyAlignment="1"/>
    <xf numFmtId="3" fontId="7" fillId="0" borderId="72" xfId="12" applyNumberFormat="1" applyFont="1" applyBorder="1" applyAlignment="1"/>
    <xf numFmtId="3" fontId="7" fillId="0" borderId="18" xfId="12" applyNumberFormat="1" applyFont="1" applyBorder="1" applyAlignment="1">
      <alignment horizontal="right"/>
    </xf>
    <xf numFmtId="3" fontId="47" fillId="5" borderId="37" xfId="10" applyNumberFormat="1" applyFont="1" applyFill="1" applyBorder="1" applyAlignment="1">
      <alignment horizontal="right" vertical="center" wrapText="1"/>
    </xf>
    <xf numFmtId="3" fontId="47" fillId="5" borderId="19" xfId="10" applyNumberFormat="1" applyFont="1" applyFill="1" applyBorder="1" applyAlignment="1">
      <alignment horizontal="right" vertical="center" wrapText="1"/>
    </xf>
    <xf numFmtId="3" fontId="47" fillId="2" borderId="0" xfId="10" applyNumberFormat="1" applyFont="1" applyFill="1" applyBorder="1" applyAlignment="1">
      <alignment horizontal="right" vertical="center" wrapText="1"/>
    </xf>
    <xf numFmtId="0" fontId="12" fillId="2" borderId="0" xfId="13" applyFont="1" applyFill="1" applyBorder="1" applyAlignment="1">
      <alignment vertical="center"/>
    </xf>
    <xf numFmtId="0" fontId="4" fillId="2" borderId="10" xfId="0" applyFont="1" applyFill="1" applyBorder="1" applyAlignment="1" applyProtection="1">
      <alignment horizontal="center" vertical="center" wrapText="1"/>
    </xf>
    <xf numFmtId="3" fontId="7" fillId="6" borderId="7" xfId="0" applyNumberFormat="1" applyFont="1" applyFill="1" applyBorder="1" applyAlignment="1" applyProtection="1">
      <alignment horizontal="right" vertical="center" wrapText="1"/>
    </xf>
    <xf numFmtId="0" fontId="26" fillId="0" borderId="89" xfId="8" applyFont="1" applyFill="1" applyBorder="1" applyAlignment="1">
      <alignment vertical="center"/>
    </xf>
    <xf numFmtId="3" fontId="26" fillId="0" borderId="0" xfId="8" applyNumberFormat="1" applyFont="1" applyFill="1" applyBorder="1" applyAlignment="1">
      <alignment vertical="center"/>
    </xf>
    <xf numFmtId="3" fontId="26" fillId="4" borderId="0" xfId="8" applyNumberFormat="1" applyFont="1" applyFill="1" applyBorder="1" applyAlignment="1">
      <alignment horizontal="right" vertical="center"/>
    </xf>
    <xf numFmtId="3" fontId="26" fillId="0" borderId="0" xfId="8" applyNumberFormat="1" applyFont="1" applyFill="1" applyBorder="1" applyAlignment="1">
      <alignment horizontal="right" vertical="center"/>
    </xf>
    <xf numFmtId="0" fontId="26" fillId="0" borderId="0" xfId="8" applyFont="1" applyFill="1" applyBorder="1" applyAlignment="1">
      <alignment horizontal="right" vertical="center"/>
    </xf>
    <xf numFmtId="0" fontId="25" fillId="0" borderId="89" xfId="8" applyFont="1" applyFill="1" applyBorder="1" applyAlignment="1">
      <alignment vertical="center"/>
    </xf>
    <xf numFmtId="3" fontId="27" fillId="0" borderId="0" xfId="8" applyNumberFormat="1" applyFont="1" applyFill="1" applyBorder="1" applyAlignment="1">
      <alignment vertical="center"/>
    </xf>
    <xf numFmtId="3" fontId="28" fillId="0" borderId="0" xfId="8" applyNumberFormat="1" applyFont="1" applyFill="1" applyBorder="1" applyAlignment="1">
      <alignment horizontal="right" vertical="center"/>
    </xf>
    <xf numFmtId="0" fontId="26" fillId="4" borderId="89" xfId="8" applyFont="1" applyFill="1" applyBorder="1" applyAlignment="1">
      <alignment vertical="center"/>
    </xf>
    <xf numFmtId="0" fontId="26" fillId="4" borderId="0" xfId="8" applyFont="1" applyFill="1" applyBorder="1" applyAlignment="1">
      <alignment vertical="center"/>
    </xf>
    <xf numFmtId="3" fontId="29" fillId="0" borderId="0" xfId="8" applyNumberFormat="1" applyFont="1" applyFill="1" applyBorder="1" applyAlignment="1">
      <alignment horizontal="right" vertical="center"/>
    </xf>
    <xf numFmtId="3" fontId="26" fillId="4" borderId="0" xfId="8" applyNumberFormat="1" applyFont="1" applyFill="1" applyBorder="1" applyAlignment="1">
      <alignment vertical="center"/>
    </xf>
    <xf numFmtId="3" fontId="25" fillId="0" borderId="0" xfId="8" applyNumberFormat="1" applyFont="1" applyFill="1" applyBorder="1" applyAlignment="1">
      <alignment horizontal="right" vertical="center"/>
    </xf>
    <xf numFmtId="3" fontId="25" fillId="0" borderId="0" xfId="8" applyNumberFormat="1" applyFont="1" applyFill="1" applyBorder="1" applyAlignment="1">
      <alignment vertical="center"/>
    </xf>
    <xf numFmtId="3" fontId="26" fillId="4" borderId="89" xfId="8" applyNumberFormat="1" applyFont="1" applyFill="1" applyBorder="1" applyAlignment="1">
      <alignment vertical="center"/>
    </xf>
    <xf numFmtId="0" fontId="26" fillId="0" borderId="0" xfId="8" applyFont="1" applyFill="1" applyBorder="1" applyAlignment="1">
      <alignment vertical="center"/>
    </xf>
    <xf numFmtId="3" fontId="10" fillId="4" borderId="90" xfId="0" applyNumberFormat="1" applyFont="1" applyFill="1" applyBorder="1" applyAlignment="1" applyProtection="1">
      <alignment horizontal="right" vertical="center" wrapText="1"/>
    </xf>
    <xf numFmtId="0" fontId="16" fillId="0" borderId="0" xfId="0" applyFont="1" applyAlignment="1">
      <alignment horizontal="center" vertical="center"/>
    </xf>
    <xf numFmtId="0" fontId="16" fillId="0" borderId="76" xfId="0" applyFont="1" applyBorder="1" applyAlignment="1">
      <alignment horizontal="center" vertical="center"/>
    </xf>
    <xf numFmtId="0" fontId="21" fillId="6" borderId="79" xfId="0" applyFont="1" applyFill="1" applyBorder="1" applyAlignment="1" applyProtection="1">
      <alignment horizontal="left" vertical="center" wrapText="1"/>
    </xf>
    <xf numFmtId="0" fontId="21" fillId="6" borderId="80" xfId="0" applyFont="1" applyFill="1" applyBorder="1" applyAlignment="1" applyProtection="1">
      <alignment horizontal="left" vertical="center" wrapText="1"/>
    </xf>
    <xf numFmtId="0" fontId="21" fillId="6" borderId="13" xfId="0" applyFont="1" applyFill="1" applyBorder="1" applyAlignment="1" applyProtection="1">
      <alignment horizontal="left" vertical="center" wrapText="1"/>
    </xf>
    <xf numFmtId="0" fontId="21" fillId="6" borderId="78" xfId="0" applyFont="1" applyFill="1" applyBorder="1" applyAlignment="1" applyProtection="1">
      <alignment horizontal="left" vertical="center" wrapText="1"/>
    </xf>
    <xf numFmtId="0" fontId="2" fillId="2" borderId="0" xfId="0" applyFont="1" applyFill="1" applyBorder="1" applyAlignment="1" applyProtection="1">
      <alignment horizontal="left" wrapText="1"/>
    </xf>
    <xf numFmtId="0" fontId="21" fillId="4" borderId="81" xfId="0" applyFont="1" applyFill="1" applyBorder="1" applyAlignment="1" applyProtection="1">
      <alignment horizontal="left" vertical="center" wrapText="1"/>
    </xf>
    <xf numFmtId="0" fontId="21" fillId="4" borderId="13" xfId="0" applyFont="1" applyFill="1" applyBorder="1" applyAlignment="1" applyProtection="1">
      <alignment horizontal="left" vertical="center" wrapText="1"/>
    </xf>
    <xf numFmtId="0" fontId="21" fillId="4" borderId="7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2" borderId="77" xfId="0" applyFont="1" applyFill="1" applyBorder="1" applyAlignment="1" applyProtection="1">
      <alignment horizontal="left" vertical="center" wrapText="1"/>
    </xf>
    <xf numFmtId="0" fontId="42" fillId="2" borderId="4"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4" fillId="4" borderId="77" xfId="0" applyFont="1" applyFill="1" applyBorder="1" applyAlignment="1" applyProtection="1">
      <alignment horizontal="left" vertical="center" wrapText="1"/>
    </xf>
    <xf numFmtId="0" fontId="4" fillId="2" borderId="3" xfId="0" applyFont="1" applyFill="1" applyBorder="1" applyAlignment="1" applyProtection="1">
      <alignment horizontal="left" vertical="center" wrapText="1"/>
    </xf>
    <xf numFmtId="0" fontId="10" fillId="2" borderId="77" xfId="0" applyFont="1" applyFill="1" applyBorder="1" applyAlignment="1" applyProtection="1">
      <alignment horizontal="left" vertical="center" wrapText="1"/>
    </xf>
    <xf numFmtId="0" fontId="4" fillId="4" borderId="3" xfId="0" applyFont="1" applyFill="1" applyBorder="1" applyAlignment="1" applyProtection="1">
      <alignment horizontal="left" vertical="center" wrapText="1"/>
    </xf>
    <xf numFmtId="0" fontId="4" fillId="4" borderId="13" xfId="0" applyFont="1" applyFill="1" applyBorder="1" applyAlignment="1" applyProtection="1">
      <alignment horizontal="left" vertical="center" wrapText="1"/>
    </xf>
    <xf numFmtId="0" fontId="4" fillId="4" borderId="82" xfId="0" applyFont="1" applyFill="1" applyBorder="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82" xfId="0" applyFont="1" applyFill="1" applyBorder="1" applyAlignment="1" applyProtection="1">
      <alignment horizontal="left" vertical="center" wrapText="1"/>
    </xf>
    <xf numFmtId="0" fontId="10" fillId="2" borderId="13" xfId="6" applyFont="1" applyFill="1" applyBorder="1" applyAlignment="1" applyProtection="1">
      <alignment horizontal="left" vertical="center" wrapText="1"/>
    </xf>
    <xf numFmtId="0" fontId="43" fillId="0" borderId="29" xfId="6" applyFont="1" applyBorder="1" applyAlignment="1">
      <alignment vertical="center" wrapText="1"/>
    </xf>
    <xf numFmtId="0" fontId="43" fillId="0" borderId="36" xfId="6" applyFont="1" applyBorder="1" applyAlignment="1">
      <alignment vertical="center" wrapText="1"/>
    </xf>
    <xf numFmtId="0" fontId="4" fillId="2" borderId="13" xfId="0" applyFont="1" applyFill="1" applyBorder="1" applyAlignment="1" applyProtection="1">
      <alignment horizontal="left" vertical="center" wrapText="1"/>
    </xf>
    <xf numFmtId="0" fontId="4" fillId="2" borderId="82" xfId="0" applyFont="1" applyFill="1" applyBorder="1" applyAlignment="1" applyProtection="1">
      <alignment horizontal="left" vertical="center" wrapText="1"/>
    </xf>
    <xf numFmtId="0" fontId="42" fillId="2" borderId="4" xfId="6" applyFont="1" applyFill="1" applyBorder="1" applyAlignment="1" applyProtection="1">
      <alignment horizontal="left" vertical="center" wrapText="1"/>
    </xf>
    <xf numFmtId="0" fontId="10" fillId="2" borderId="79" xfId="0" applyFont="1" applyFill="1" applyBorder="1" applyAlignment="1" applyProtection="1">
      <alignment horizontal="left" vertical="center" wrapText="1"/>
    </xf>
    <xf numFmtId="0" fontId="10" fillId="4" borderId="3" xfId="0"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2" borderId="77"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2" borderId="82" xfId="0" applyFont="1" applyFill="1" applyBorder="1" applyAlignment="1" applyProtection="1">
      <alignment horizontal="left" vertical="center" wrapText="1"/>
    </xf>
    <xf numFmtId="0" fontId="43" fillId="2" borderId="4" xfId="0" applyFont="1" applyFill="1" applyBorder="1" applyAlignment="1" applyProtection="1">
      <alignment horizontal="left" vertical="center" wrapText="1"/>
    </xf>
    <xf numFmtId="0" fontId="10" fillId="2" borderId="83" xfId="0" applyFont="1" applyFill="1" applyBorder="1" applyAlignment="1" applyProtection="1">
      <alignment horizontal="left" vertical="center" wrapText="1"/>
    </xf>
    <xf numFmtId="0" fontId="10" fillId="2" borderId="84" xfId="0" applyFont="1" applyFill="1" applyBorder="1" applyAlignment="1" applyProtection="1">
      <alignment horizontal="left" vertical="center" wrapText="1"/>
    </xf>
    <xf numFmtId="0" fontId="10" fillId="2" borderId="85" xfId="0" applyFont="1" applyFill="1" applyBorder="1" applyAlignment="1" applyProtection="1">
      <alignment horizontal="left" vertical="center" wrapText="1"/>
    </xf>
    <xf numFmtId="0" fontId="42" fillId="2" borderId="11" xfId="0" applyFont="1" applyFill="1" applyBorder="1" applyAlignment="1" applyProtection="1">
      <alignment horizontal="left" vertical="center" wrapText="1"/>
    </xf>
    <xf numFmtId="0" fontId="4" fillId="4" borderId="29" xfId="0" applyFont="1" applyFill="1" applyBorder="1" applyAlignment="1" applyProtection="1">
      <alignment horizontal="left" vertical="center" wrapText="1"/>
    </xf>
    <xf numFmtId="0" fontId="4" fillId="4" borderId="78" xfId="0" applyFont="1" applyFill="1" applyBorder="1" applyAlignment="1" applyProtection="1">
      <alignment horizontal="left" vertical="center" wrapText="1"/>
    </xf>
    <xf numFmtId="0" fontId="42" fillId="2" borderId="0" xfId="0" applyFont="1" applyFill="1" applyBorder="1" applyAlignment="1" applyProtection="1">
      <alignment horizontal="left" wrapText="1"/>
    </xf>
    <xf numFmtId="0" fontId="21"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44" fillId="2" borderId="86" xfId="0" applyFont="1" applyFill="1" applyBorder="1" applyAlignment="1" applyProtection="1">
      <alignment horizontal="center" vertical="top" wrapText="1"/>
    </xf>
    <xf numFmtId="0" fontId="44" fillId="2" borderId="87" xfId="0" applyFont="1" applyFill="1" applyBorder="1" applyAlignment="1" applyProtection="1">
      <alignment horizontal="center" vertical="top" wrapText="1"/>
    </xf>
    <xf numFmtId="0" fontId="10" fillId="4" borderId="77"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4" fillId="2" borderId="77" xfId="6" applyFont="1" applyFill="1" applyBorder="1" applyAlignment="1" applyProtection="1">
      <alignment horizontal="left" vertical="center" wrapText="1"/>
    </xf>
    <xf numFmtId="0" fontId="4" fillId="4" borderId="3" xfId="6" applyFont="1" applyFill="1" applyBorder="1" applyAlignment="1" applyProtection="1">
      <alignment horizontal="left" vertical="center" wrapText="1"/>
    </xf>
    <xf numFmtId="0" fontId="4" fillId="4" borderId="77" xfId="6" applyFont="1" applyFill="1" applyBorder="1" applyAlignment="1" applyProtection="1">
      <alignment horizontal="left" vertical="center" wrapText="1"/>
    </xf>
    <xf numFmtId="0" fontId="4" fillId="2" borderId="0" xfId="0" applyFont="1" applyFill="1" applyBorder="1" applyAlignment="1" applyProtection="1">
      <alignment horizontal="center" vertical="center" wrapText="1"/>
    </xf>
    <xf numFmtId="0" fontId="4" fillId="3" borderId="2" xfId="6" applyFont="1" applyFill="1" applyBorder="1" applyAlignment="1" applyProtection="1">
      <alignment horizontal="center" vertical="center" wrapText="1"/>
    </xf>
    <xf numFmtId="0" fontId="2" fillId="2" borderId="0" xfId="6" applyFont="1" applyFill="1" applyBorder="1" applyAlignment="1" applyProtection="1">
      <alignment horizontal="left" wrapText="1"/>
    </xf>
    <xf numFmtId="0" fontId="10" fillId="2" borderId="77" xfId="6" applyFont="1" applyFill="1" applyBorder="1" applyAlignment="1" applyProtection="1">
      <alignment horizontal="left" vertical="center" wrapText="1"/>
    </xf>
    <xf numFmtId="3" fontId="47" fillId="5" borderId="44" xfId="10" applyNumberFormat="1" applyFont="1" applyFill="1" applyBorder="1" applyAlignment="1">
      <alignment horizontal="left" vertical="center" wrapText="1"/>
    </xf>
    <xf numFmtId="3" fontId="47" fillId="5" borderId="72" xfId="10" applyNumberFormat="1" applyFont="1" applyFill="1" applyBorder="1" applyAlignment="1">
      <alignment horizontal="left" vertical="center" wrapText="1"/>
    </xf>
    <xf numFmtId="3" fontId="47" fillId="2" borderId="44" xfId="10" applyNumberFormat="1" applyFont="1" applyFill="1" applyBorder="1" applyAlignment="1">
      <alignment horizontal="left"/>
    </xf>
    <xf numFmtId="3" fontId="47" fillId="2" borderId="72" xfId="10" applyNumberFormat="1" applyFont="1" applyFill="1" applyBorder="1" applyAlignment="1">
      <alignment horizontal="left"/>
    </xf>
    <xf numFmtId="3" fontId="5" fillId="0" borderId="62" xfId="12" applyNumberFormat="1" applyFont="1" applyBorder="1" applyAlignment="1">
      <alignment horizontal="left"/>
    </xf>
    <xf numFmtId="3" fontId="5" fillId="0" borderId="88" xfId="12" applyNumberFormat="1" applyFont="1" applyBorder="1" applyAlignment="1">
      <alignment horizontal="left"/>
    </xf>
    <xf numFmtId="3" fontId="7" fillId="0" borderId="44" xfId="12" applyNumberFormat="1" applyFont="1" applyBorder="1" applyAlignment="1">
      <alignment horizontal="left"/>
    </xf>
    <xf numFmtId="3" fontId="7" fillId="0" borderId="72" xfId="12" applyNumberFormat="1" applyFont="1" applyBorder="1" applyAlignment="1">
      <alignment horizontal="left"/>
    </xf>
    <xf numFmtId="0" fontId="2" fillId="2" borderId="4" xfId="6" applyFont="1" applyFill="1" applyBorder="1" applyAlignment="1" applyProtection="1">
      <alignment horizontal="left" vertical="center" wrapText="1"/>
    </xf>
    <xf numFmtId="0" fontId="3" fillId="2" borderId="0" xfId="6" applyFont="1" applyFill="1" applyBorder="1" applyAlignment="1" applyProtection="1">
      <alignment horizontal="center" vertical="center" wrapText="1"/>
    </xf>
    <xf numFmtId="0" fontId="4" fillId="2" borderId="3" xfId="6" applyFont="1" applyFill="1" applyBorder="1" applyAlignment="1" applyProtection="1">
      <alignment horizontal="left" vertical="center" wrapText="1"/>
    </xf>
  </cellXfs>
  <cellStyles count="20">
    <cellStyle name="Čárka 2" xfId="1"/>
    <cellStyle name="Normální" xfId="0" builtinId="0"/>
    <cellStyle name="Normální 2" xfId="2"/>
    <cellStyle name="normální 2 2" xfId="3"/>
    <cellStyle name="Normální 2 3" xfId="4"/>
    <cellStyle name="normální 3" xfId="5"/>
    <cellStyle name="Normální 4" xfId="6"/>
    <cellStyle name="Normální 5" xfId="7"/>
    <cellStyle name="Normální 6" xfId="8"/>
    <cellStyle name="normální_Konečný - Upravený rozpočtový výhled RMO 20110628 2" xfId="9"/>
    <cellStyle name="normální_List1" xfId="10"/>
    <cellStyle name="normální_Objednávky veřejných služeb" xfId="11"/>
    <cellStyle name="normální_Objednávky VS 2012" xfId="12"/>
    <cellStyle name="normální_soupis příloh pro II.čtení" xfId="13"/>
    <cellStyle name="normální_Soupis příloha návrhu rozpočtu 2012" xfId="14"/>
    <cellStyle name="normální_výhled rekapitulace  2012" xfId="15"/>
    <cellStyle name="procent 2" xfId="16"/>
    <cellStyle name="procent 3" xfId="17"/>
    <cellStyle name="Procenta 2" xfId="18"/>
    <cellStyle name="Procenta 3"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ja/Desktop/N&#225;vrh%20rozpo&#269;tu%20SMOl%20na%20rok%202016/po%20III.%20&#269;ten&#237;%202016/2016%20po%20II.&#269;ten&#237;/2016/&#262;&#225;st%20A%20-%20%20N&#225;vrh%20rozpo&#269;tu%20SMOl%20na%20rok%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pis"/>
      <sheetName val="souhrnná rekapitulace"/>
      <sheetName val="návrh příjmy souhrn"/>
      <sheetName val="navrh_příjmů podrobně"/>
      <sheetName val=" příjmy-HČ"/>
      <sheetName val="příjmy HČ rozpis"/>
      <sheetName val="Provozní výdaje"/>
      <sheetName val="mzdy"/>
      <sheetName val="členské příspěvky"/>
      <sheetName val="velké opravy"/>
      <sheetName val="OVS"/>
      <sheetName val="PO školství "/>
      <sheetName val="PO OVVI"/>
      <sheetName val="PO nařízené odvody"/>
      <sheetName val="sportovní zařízení"/>
      <sheetName val="transfery"/>
      <sheetName val="plány rozvoje"/>
    </sheetNames>
    <sheetDataSet>
      <sheetData sheetId="0"/>
      <sheetData sheetId="1"/>
      <sheetData sheetId="2"/>
      <sheetData sheetId="3"/>
      <sheetData sheetId="4">
        <row r="18">
          <cell r="D18">
            <v>155439</v>
          </cell>
        </row>
      </sheetData>
      <sheetData sheetId="5">
        <row r="19">
          <cell r="B19">
            <v>1500</v>
          </cell>
        </row>
        <row r="20">
          <cell r="B20">
            <v>15000</v>
          </cell>
        </row>
        <row r="24">
          <cell r="B24">
            <v>5000</v>
          </cell>
        </row>
        <row r="47">
          <cell r="B47">
            <v>13897</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H29" sqref="H28:H29"/>
    </sheetView>
  </sheetViews>
  <sheetFormatPr defaultRowHeight="12.75"/>
  <sheetData>
    <row r="1" spans="1:7" ht="15.75">
      <c r="A1" s="264" t="s">
        <v>150</v>
      </c>
      <c r="B1" s="263"/>
      <c r="C1" s="263"/>
      <c r="D1" s="263"/>
      <c r="E1" s="263"/>
      <c r="F1" s="263"/>
      <c r="G1" s="263"/>
    </row>
    <row r="2" spans="1:7">
      <c r="A2" s="263"/>
      <c r="B2" s="263"/>
      <c r="C2" s="263"/>
      <c r="D2" s="263"/>
      <c r="E2" s="263"/>
      <c r="F2" s="263"/>
      <c r="G2" s="263"/>
    </row>
    <row r="3" spans="1:7" ht="14.25">
      <c r="A3" s="265"/>
      <c r="B3" s="265" t="s">
        <v>644</v>
      </c>
      <c r="C3" s="265"/>
      <c r="D3" s="265"/>
      <c r="E3" s="265"/>
      <c r="F3" s="265"/>
      <c r="G3" s="263"/>
    </row>
    <row r="4" spans="1:7" ht="14.25">
      <c r="A4" s="265"/>
      <c r="B4" s="265" t="s">
        <v>151</v>
      </c>
      <c r="C4" s="265"/>
      <c r="D4" s="265"/>
      <c r="E4" s="265"/>
      <c r="F4" s="265"/>
      <c r="G4" s="263"/>
    </row>
    <row r="5" spans="1:7" ht="14.25">
      <c r="A5" s="265"/>
      <c r="B5" s="265" t="s">
        <v>645</v>
      </c>
      <c r="C5" s="265"/>
      <c r="D5" s="265"/>
      <c r="E5" s="265"/>
      <c r="F5" s="265"/>
      <c r="G5" s="263"/>
    </row>
    <row r="6" spans="1:7" ht="14.25">
      <c r="A6" s="265"/>
      <c r="B6" s="265" t="s">
        <v>152</v>
      </c>
      <c r="C6" s="265"/>
      <c r="D6" s="265"/>
      <c r="E6" s="265"/>
      <c r="F6" s="265"/>
      <c r="G6" s="263"/>
    </row>
    <row r="7" spans="1:7" ht="14.25">
      <c r="A7" s="265"/>
      <c r="B7" s="265" t="s">
        <v>646</v>
      </c>
      <c r="C7" s="265"/>
      <c r="D7" s="265"/>
      <c r="E7" s="265"/>
      <c r="F7" s="265"/>
      <c r="G7" s="265"/>
    </row>
    <row r="8" spans="1:7" ht="14.25">
      <c r="A8" s="265"/>
      <c r="B8" s="265" t="s">
        <v>676</v>
      </c>
      <c r="C8" s="265"/>
      <c r="D8" s="265"/>
      <c r="E8" s="265"/>
      <c r="F8" s="265"/>
      <c r="G8" s="265"/>
    </row>
    <row r="9" spans="1:7" ht="14.25">
      <c r="A9" s="265"/>
      <c r="B9" s="265" t="s">
        <v>647</v>
      </c>
      <c r="C9" s="265"/>
      <c r="D9" s="265"/>
      <c r="E9" s="265"/>
      <c r="F9" s="265"/>
      <c r="G9" s="265"/>
    </row>
    <row r="10" spans="1:7" ht="14.25">
      <c r="A10" s="265"/>
      <c r="B10" s="265" t="s">
        <v>153</v>
      </c>
      <c r="C10" s="265"/>
      <c r="D10" s="265"/>
      <c r="E10" s="265"/>
      <c r="F10" s="265"/>
      <c r="G10" s="265"/>
    </row>
    <row r="11" spans="1:7" ht="14.25">
      <c r="A11" s="265"/>
      <c r="B11" s="265" t="s">
        <v>648</v>
      </c>
      <c r="C11" s="265"/>
      <c r="D11" s="265"/>
      <c r="E11" s="265"/>
      <c r="F11" s="265"/>
      <c r="G11" s="265"/>
    </row>
    <row r="12" spans="1:7" ht="14.25">
      <c r="A12" s="265"/>
      <c r="B12" s="265" t="s">
        <v>677</v>
      </c>
      <c r="C12" s="265"/>
      <c r="D12" s="265"/>
      <c r="E12" s="265"/>
      <c r="F12" s="265"/>
      <c r="G12" s="265"/>
    </row>
    <row r="13" spans="1:7" ht="14.25">
      <c r="A13" s="265"/>
      <c r="B13" s="265" t="s">
        <v>649</v>
      </c>
      <c r="C13" s="265"/>
      <c r="D13" s="265"/>
      <c r="E13" s="265"/>
      <c r="F13" s="265"/>
      <c r="G13" s="265"/>
    </row>
    <row r="14" spans="1:7" ht="14.25">
      <c r="A14" s="265"/>
      <c r="B14" s="265" t="s">
        <v>678</v>
      </c>
      <c r="C14" s="265"/>
      <c r="D14" s="265"/>
      <c r="E14" s="265"/>
      <c r="F14" s="265"/>
      <c r="G14" s="265"/>
    </row>
    <row r="15" spans="1:7" ht="14.25">
      <c r="A15" s="265"/>
      <c r="B15" s="265" t="s">
        <v>650</v>
      </c>
      <c r="C15" s="265"/>
      <c r="D15" s="265"/>
      <c r="E15" s="265"/>
      <c r="F15" s="265"/>
      <c r="G15" s="265"/>
    </row>
    <row r="16" spans="1:7" ht="14.25">
      <c r="A16" s="265"/>
      <c r="B16" s="265" t="s">
        <v>679</v>
      </c>
      <c r="C16" s="265"/>
      <c r="D16" s="265"/>
      <c r="E16" s="265"/>
      <c r="F16" s="265"/>
      <c r="G16" s="265"/>
    </row>
    <row r="17" spans="1:7" ht="14.25">
      <c r="A17" s="265"/>
      <c r="B17" s="265" t="s">
        <v>651</v>
      </c>
      <c r="C17" s="265"/>
      <c r="D17" s="265"/>
      <c r="E17" s="265"/>
      <c r="F17" s="265"/>
      <c r="G17" s="265"/>
    </row>
    <row r="18" spans="1:7" ht="14.25">
      <c r="A18" s="265"/>
      <c r="B18" s="265" t="s">
        <v>680</v>
      </c>
      <c r="C18" s="265"/>
      <c r="D18" s="265"/>
      <c r="E18" s="265"/>
      <c r="F18" s="265"/>
      <c r="G18" s="265"/>
    </row>
    <row r="19" spans="1:7" ht="14.25">
      <c r="A19" s="265"/>
      <c r="B19" s="265" t="s">
        <v>652</v>
      </c>
      <c r="C19" s="265"/>
      <c r="D19" s="265"/>
      <c r="E19" s="265"/>
      <c r="F19" s="265"/>
      <c r="G19" s="265"/>
    </row>
    <row r="20" spans="1:7" ht="14.25">
      <c r="A20" s="265"/>
      <c r="B20" s="265" t="s">
        <v>681</v>
      </c>
      <c r="C20" s="265"/>
      <c r="D20" s="265"/>
      <c r="E20" s="265"/>
      <c r="F20" s="265"/>
      <c r="G20" s="265"/>
    </row>
    <row r="21" spans="1:7" ht="14.25">
      <c r="A21" s="265"/>
      <c r="B21" s="265" t="s">
        <v>653</v>
      </c>
      <c r="C21" s="265"/>
      <c r="D21" s="265"/>
      <c r="E21" s="265"/>
      <c r="F21" s="265"/>
      <c r="G21" s="265"/>
    </row>
    <row r="22" spans="1:7" ht="14.25">
      <c r="A22" s="265"/>
      <c r="B22" s="265" t="s">
        <v>642</v>
      </c>
      <c r="C22" s="265"/>
      <c r="D22" s="265"/>
      <c r="E22" s="265"/>
      <c r="F22" s="265"/>
      <c r="G22" s="265"/>
    </row>
    <row r="23" spans="1:7" ht="14.25">
      <c r="A23" s="265"/>
      <c r="B23" s="265" t="s">
        <v>654</v>
      </c>
      <c r="C23" s="265"/>
      <c r="D23" s="265"/>
      <c r="E23" s="265"/>
      <c r="F23" s="265"/>
      <c r="G23" s="265"/>
    </row>
    <row r="24" spans="1:7" ht="14.25">
      <c r="A24" s="265"/>
      <c r="B24" s="265" t="s">
        <v>682</v>
      </c>
      <c r="C24" s="265"/>
      <c r="D24" s="265"/>
      <c r="E24" s="265"/>
      <c r="F24" s="265"/>
      <c r="G24" s="265"/>
    </row>
    <row r="25" spans="1:7" ht="14.25">
      <c r="A25" s="265"/>
      <c r="B25" s="265" t="s">
        <v>655</v>
      </c>
      <c r="C25" s="265"/>
      <c r="D25" s="265"/>
      <c r="E25" s="265"/>
      <c r="F25" s="265"/>
      <c r="G25" s="265"/>
    </row>
    <row r="26" spans="1:7" ht="14.25">
      <c r="A26" s="265"/>
      <c r="B26" s="265" t="s">
        <v>683</v>
      </c>
      <c r="C26" s="265"/>
      <c r="D26" s="265"/>
      <c r="E26" s="265"/>
      <c r="F26" s="265"/>
      <c r="G26" s="265"/>
    </row>
    <row r="27" spans="1:7" ht="14.25">
      <c r="A27" s="265"/>
      <c r="B27" s="265"/>
      <c r="C27" s="265"/>
      <c r="D27" s="265"/>
      <c r="E27" s="265"/>
      <c r="F27" s="265"/>
      <c r="G27" s="265"/>
    </row>
    <row r="29" spans="1:7" ht="15.75">
      <c r="A29" s="264" t="s">
        <v>165</v>
      </c>
      <c r="B29" s="309" t="s">
        <v>656</v>
      </c>
    </row>
    <row r="30" spans="1:7" ht="14.25">
      <c r="B30" s="399" t="s">
        <v>643</v>
      </c>
    </row>
  </sheetData>
  <phoneticPr fontId="41" type="noConversion"/>
  <pageMargins left="0.70866141732283472" right="0.70866141732283472" top="1.3779527559055118" bottom="0.78740157480314965" header="0.9055118110236221" footer="0.31496062992125984"/>
  <pageSetup paperSize="9" orientation="portrait" r:id="rId1"/>
  <headerFooter>
    <oddHeader xml:space="preserve">&amp;C&amp;"Arial,Tučné"&amp;14Statutární město Olomouc -  rozpočet na rok 2016  schválený Zastupitelstvem města Olomouce dne 16. 12. 2015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3"/>
  <sheetViews>
    <sheetView tabSelected="1" zoomScaleNormal="100" zoomScaleSheetLayoutView="100" workbookViewId="0">
      <selection activeCell="K26" sqref="K26"/>
    </sheetView>
  </sheetViews>
  <sheetFormatPr defaultRowHeight="12.75" outlineLevelCol="1"/>
  <cols>
    <col min="1" max="1" width="9.5703125" customWidth="1"/>
    <col min="2" max="2" width="10.5703125" customWidth="1"/>
    <col min="3" max="3" width="15.7109375" customWidth="1"/>
    <col min="4" max="4" width="10.7109375" hidden="1" customWidth="1" outlineLevel="1"/>
    <col min="5" max="5" width="0.140625" hidden="1" customWidth="1" outlineLevel="1"/>
    <col min="6" max="7" width="10.7109375" style="18" hidden="1" customWidth="1" outlineLevel="1"/>
    <col min="8" max="8" width="10.7109375" style="18" hidden="1" customWidth="1" outlineLevel="1" collapsed="1"/>
    <col min="9" max="9" width="11.85546875" style="18" hidden="1" customWidth="1" outlineLevel="1"/>
    <col min="10" max="10" width="15.7109375" style="18" customWidth="1" collapsed="1"/>
    <col min="11" max="11" width="62.42578125" customWidth="1"/>
  </cols>
  <sheetData>
    <row r="1" spans="1:11" ht="33.75" customHeight="1" thickBot="1">
      <c r="A1" s="429" t="s">
        <v>684</v>
      </c>
      <c r="B1" s="429"/>
      <c r="C1" s="429"/>
      <c r="D1" s="429"/>
      <c r="E1" s="429"/>
      <c r="F1" s="429"/>
      <c r="G1" s="429"/>
      <c r="H1" s="429"/>
      <c r="I1" s="429"/>
      <c r="J1" s="429"/>
      <c r="K1" s="429"/>
    </row>
    <row r="2" spans="1:11" ht="45" customHeight="1" thickBot="1">
      <c r="A2" s="2" t="s">
        <v>470</v>
      </c>
      <c r="B2" s="430" t="s">
        <v>471</v>
      </c>
      <c r="C2" s="430"/>
      <c r="D2" s="327" t="s">
        <v>293</v>
      </c>
      <c r="E2" s="327"/>
      <c r="F2" s="13" t="s">
        <v>292</v>
      </c>
      <c r="G2" s="13" t="s">
        <v>449</v>
      </c>
      <c r="H2" s="254" t="s">
        <v>146</v>
      </c>
      <c r="I2" s="62" t="s">
        <v>160</v>
      </c>
      <c r="J2" s="57" t="s">
        <v>657</v>
      </c>
      <c r="K2" s="333" t="s">
        <v>630</v>
      </c>
    </row>
    <row r="3" spans="1:11" ht="18" customHeight="1">
      <c r="A3" s="425" t="s">
        <v>472</v>
      </c>
      <c r="B3" s="425"/>
      <c r="C3" s="1"/>
      <c r="D3" s="1"/>
      <c r="E3" s="1"/>
      <c r="F3" s="14"/>
      <c r="G3" s="14"/>
      <c r="H3" s="14"/>
      <c r="I3" s="14"/>
      <c r="J3" s="14"/>
      <c r="K3" s="1"/>
    </row>
    <row r="4" spans="1:11" ht="15" customHeight="1">
      <c r="A4" s="434" t="s">
        <v>558</v>
      </c>
      <c r="B4" s="434"/>
      <c r="C4" s="434"/>
      <c r="D4" s="434"/>
      <c r="E4" s="434"/>
      <c r="F4" s="434"/>
      <c r="G4" s="434"/>
      <c r="H4" s="434"/>
      <c r="I4" s="434"/>
      <c r="J4" s="434"/>
      <c r="K4" s="434"/>
    </row>
    <row r="5" spans="1:11" ht="15" customHeight="1">
      <c r="A5" s="431" t="s">
        <v>508</v>
      </c>
      <c r="B5" s="431"/>
      <c r="C5" s="431"/>
      <c r="D5" s="431"/>
      <c r="E5" s="431"/>
      <c r="F5" s="431"/>
      <c r="G5" s="431"/>
      <c r="H5" s="431"/>
      <c r="I5" s="431"/>
      <c r="J5" s="431"/>
      <c r="K5" s="431"/>
    </row>
    <row r="6" spans="1:11" ht="43.5" customHeight="1">
      <c r="A6" s="328" t="s">
        <v>473</v>
      </c>
      <c r="B6" s="432" t="s">
        <v>521</v>
      </c>
      <c r="C6" s="432"/>
      <c r="D6" s="274">
        <v>14175</v>
      </c>
      <c r="E6" s="275"/>
      <c r="F6" s="266">
        <v>13800</v>
      </c>
      <c r="G6" s="266"/>
      <c r="H6" s="266">
        <v>13800</v>
      </c>
      <c r="I6" s="266"/>
      <c r="J6" s="266">
        <v>13800</v>
      </c>
      <c r="K6" s="276" t="s">
        <v>289</v>
      </c>
    </row>
    <row r="7" spans="1:11" ht="46.5" customHeight="1">
      <c r="A7" s="328" t="s">
        <v>473</v>
      </c>
      <c r="B7" s="432" t="s">
        <v>521</v>
      </c>
      <c r="C7" s="432"/>
      <c r="D7" s="274">
        <v>18000</v>
      </c>
      <c r="E7" s="275"/>
      <c r="F7" s="266">
        <v>18000</v>
      </c>
      <c r="G7" s="266"/>
      <c r="H7" s="287">
        <v>18000</v>
      </c>
      <c r="I7" s="287"/>
      <c r="J7" s="266">
        <v>18000</v>
      </c>
      <c r="K7" s="276" t="s">
        <v>631</v>
      </c>
    </row>
    <row r="8" spans="1:11" ht="39" customHeight="1">
      <c r="A8" s="328" t="s">
        <v>473</v>
      </c>
      <c r="B8" s="432" t="s">
        <v>521</v>
      </c>
      <c r="C8" s="432"/>
      <c r="D8" s="274">
        <v>1300</v>
      </c>
      <c r="E8" s="275"/>
      <c r="F8" s="266">
        <v>1235</v>
      </c>
      <c r="G8" s="266"/>
      <c r="H8" s="266">
        <v>1235</v>
      </c>
      <c r="I8" s="266"/>
      <c r="J8" s="266">
        <v>1235</v>
      </c>
      <c r="K8" s="276" t="s">
        <v>583</v>
      </c>
    </row>
    <row r="9" spans="1:11" ht="15" customHeight="1">
      <c r="A9" s="435" t="s">
        <v>509</v>
      </c>
      <c r="B9" s="435"/>
      <c r="C9" s="435"/>
      <c r="D9" s="368">
        <v>33475</v>
      </c>
      <c r="E9" s="369"/>
      <c r="F9" s="370">
        <v>33035</v>
      </c>
      <c r="G9" s="370">
        <v>0</v>
      </c>
      <c r="H9" s="370">
        <v>33035</v>
      </c>
      <c r="I9" s="370">
        <v>0</v>
      </c>
      <c r="J9" s="370">
        <v>33035</v>
      </c>
      <c r="K9" s="7" t="s">
        <v>473</v>
      </c>
    </row>
    <row r="10" spans="1:11" ht="15" customHeight="1">
      <c r="A10" s="431" t="s">
        <v>564</v>
      </c>
      <c r="B10" s="431"/>
      <c r="C10" s="431"/>
      <c r="D10" s="431"/>
      <c r="E10" s="431"/>
      <c r="F10" s="431"/>
      <c r="G10" s="431"/>
      <c r="H10" s="431"/>
      <c r="I10" s="431"/>
      <c r="J10" s="431"/>
      <c r="K10" s="431"/>
    </row>
    <row r="11" spans="1:11" ht="27" customHeight="1">
      <c r="A11" s="328" t="s">
        <v>473</v>
      </c>
      <c r="B11" s="432" t="s">
        <v>474</v>
      </c>
      <c r="C11" s="432"/>
      <c r="D11" s="274">
        <v>34400</v>
      </c>
      <c r="E11" s="275"/>
      <c r="F11" s="266">
        <v>43000</v>
      </c>
      <c r="G11" s="266"/>
      <c r="H11" s="266">
        <v>43000</v>
      </c>
      <c r="I11" s="266"/>
      <c r="J11" s="266">
        <v>43000</v>
      </c>
      <c r="K11" s="276" t="s">
        <v>290</v>
      </c>
    </row>
    <row r="12" spans="1:11" ht="15" customHeight="1">
      <c r="A12" s="435" t="s">
        <v>565</v>
      </c>
      <c r="B12" s="435"/>
      <c r="C12" s="435"/>
      <c r="D12" s="304">
        <v>34400</v>
      </c>
      <c r="E12" s="305"/>
      <c r="F12" s="306">
        <v>43000</v>
      </c>
      <c r="G12" s="306">
        <v>0</v>
      </c>
      <c r="H12" s="306">
        <v>43000</v>
      </c>
      <c r="I12" s="306">
        <v>0</v>
      </c>
      <c r="J12" s="306">
        <v>43000</v>
      </c>
      <c r="K12" s="7" t="s">
        <v>473</v>
      </c>
    </row>
    <row r="13" spans="1:11" ht="30" customHeight="1">
      <c r="A13" s="437" t="s">
        <v>291</v>
      </c>
      <c r="B13" s="437"/>
      <c r="C13" s="437"/>
      <c r="D13" s="288">
        <v>67875</v>
      </c>
      <c r="E13" s="289"/>
      <c r="F13" s="290">
        <v>76035</v>
      </c>
      <c r="G13" s="290">
        <v>0</v>
      </c>
      <c r="H13" s="290">
        <v>76035</v>
      </c>
      <c r="I13" s="290">
        <v>0</v>
      </c>
      <c r="J13" s="290">
        <v>76035</v>
      </c>
      <c r="K13" s="10" t="s">
        <v>473</v>
      </c>
    </row>
  </sheetData>
  <mergeCells count="13">
    <mergeCell ref="A1:K1"/>
    <mergeCell ref="B2:C2"/>
    <mergeCell ref="A13:C13"/>
    <mergeCell ref="A5:K5"/>
    <mergeCell ref="B6:C6"/>
    <mergeCell ref="B7:C7"/>
    <mergeCell ref="B8:C8"/>
    <mergeCell ref="A9:C9"/>
    <mergeCell ref="A10:K10"/>
    <mergeCell ref="B11:C11"/>
    <mergeCell ref="A12:C12"/>
    <mergeCell ref="A3:B3"/>
    <mergeCell ref="A4:K4"/>
  </mergeCells>
  <phoneticPr fontId="18" type="noConversion"/>
  <pageMargins left="1.0236220472440944" right="0.43307086614173229" top="1.2598425196850394" bottom="0.27559055118110237" header="0.9055118110236221" footer="0.11811023622047245"/>
  <pageSetup paperSize="9" scale="75" firstPageNumber="10" pageOrder="overThenDown" orientation="portrait" useFirstPageNumber="1" horizontalDpi="300" verticalDpi="300"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7"/>
  <sheetViews>
    <sheetView zoomScaleNormal="100" zoomScaleSheetLayoutView="100" workbookViewId="0">
      <selection sqref="A1:M1"/>
    </sheetView>
  </sheetViews>
  <sheetFormatPr defaultRowHeight="12.75" outlineLevelCol="1"/>
  <cols>
    <col min="1" max="1" width="9.5703125" customWidth="1"/>
    <col min="2" max="2" width="10.5703125" customWidth="1"/>
    <col min="3" max="3" width="15.7109375" customWidth="1"/>
    <col min="4" max="4" width="10.7109375" hidden="1" customWidth="1" outlineLevel="1"/>
    <col min="5" max="5" width="0.140625" hidden="1" customWidth="1" outlineLevel="1"/>
    <col min="6" max="7" width="10.7109375" style="18" hidden="1" customWidth="1" outlineLevel="1"/>
    <col min="8" max="8" width="10.7109375" style="18" hidden="1" customWidth="1" outlineLevel="1" collapsed="1"/>
    <col min="9" max="9" width="12" style="18" hidden="1" customWidth="1" outlineLevel="1"/>
    <col min="10" max="10" width="10.7109375" style="18" hidden="1" customWidth="1" outlineLevel="1" collapsed="1"/>
    <col min="11" max="11" width="10.7109375" style="18" hidden="1" customWidth="1" outlineLevel="1"/>
    <col min="12" max="12" width="13" style="18" customWidth="1" collapsed="1"/>
    <col min="13" max="13" width="62.5703125" customWidth="1"/>
  </cols>
  <sheetData>
    <row r="1" spans="1:13" ht="33.75" customHeight="1" thickBot="1">
      <c r="A1" s="429" t="s">
        <v>671</v>
      </c>
      <c r="B1" s="429"/>
      <c r="C1" s="429"/>
      <c r="D1" s="429"/>
      <c r="E1" s="429"/>
      <c r="F1" s="429"/>
      <c r="G1" s="429"/>
      <c r="H1" s="429"/>
      <c r="I1" s="429"/>
      <c r="J1" s="429"/>
      <c r="K1" s="429"/>
      <c r="L1" s="429"/>
      <c r="M1" s="429"/>
    </row>
    <row r="2" spans="1:13" ht="45" customHeight="1" thickBot="1">
      <c r="A2" s="2" t="s">
        <v>470</v>
      </c>
      <c r="B2" s="430" t="s">
        <v>471</v>
      </c>
      <c r="C2" s="430"/>
      <c r="D2" s="327" t="s">
        <v>293</v>
      </c>
      <c r="E2" s="327"/>
      <c r="F2" s="13" t="s">
        <v>292</v>
      </c>
      <c r="G2" s="13" t="s">
        <v>449</v>
      </c>
      <c r="H2" s="254" t="s">
        <v>146</v>
      </c>
      <c r="I2" s="62" t="s">
        <v>144</v>
      </c>
      <c r="J2" s="303" t="s">
        <v>145</v>
      </c>
      <c r="K2" s="62" t="s">
        <v>160</v>
      </c>
      <c r="L2" s="57" t="s">
        <v>657</v>
      </c>
      <c r="M2" s="333" t="s">
        <v>630</v>
      </c>
    </row>
    <row r="3" spans="1:13" ht="18" customHeight="1">
      <c r="A3" s="425" t="s">
        <v>472</v>
      </c>
      <c r="B3" s="425"/>
      <c r="C3" s="1"/>
      <c r="D3" s="1"/>
      <c r="E3" s="1"/>
      <c r="F3" s="14"/>
      <c r="G3" s="14"/>
      <c r="H3" s="14"/>
      <c r="I3" s="14"/>
      <c r="J3" s="14"/>
      <c r="K3" s="14"/>
      <c r="L3" s="14"/>
      <c r="M3" s="1"/>
    </row>
    <row r="4" spans="1:13" ht="15" customHeight="1">
      <c r="A4" s="434" t="s">
        <v>178</v>
      </c>
      <c r="B4" s="434"/>
      <c r="C4" s="434"/>
      <c r="D4" s="434"/>
      <c r="E4" s="434"/>
      <c r="F4" s="434"/>
      <c r="G4" s="434"/>
      <c r="H4" s="434"/>
      <c r="I4" s="434"/>
      <c r="J4" s="434"/>
      <c r="K4" s="434"/>
      <c r="L4" s="434"/>
      <c r="M4" s="434"/>
    </row>
    <row r="5" spans="1:13" ht="15" customHeight="1">
      <c r="A5" s="431" t="s">
        <v>477</v>
      </c>
      <c r="B5" s="431"/>
      <c r="C5" s="431"/>
      <c r="D5" s="431"/>
      <c r="E5" s="431"/>
      <c r="F5" s="431"/>
      <c r="G5" s="431"/>
      <c r="H5" s="431"/>
      <c r="I5" s="431"/>
      <c r="J5" s="431"/>
      <c r="K5" s="431"/>
      <c r="L5" s="431"/>
      <c r="M5" s="431"/>
    </row>
    <row r="6" spans="1:13" ht="23.25" customHeight="1">
      <c r="A6" s="3" t="s">
        <v>473</v>
      </c>
      <c r="B6" s="467" t="s">
        <v>296</v>
      </c>
      <c r="C6" s="467"/>
      <c r="D6" s="4">
        <v>0</v>
      </c>
      <c r="E6" s="5"/>
      <c r="F6" s="37">
        <v>28</v>
      </c>
      <c r="G6" s="37"/>
      <c r="H6" s="37">
        <v>28</v>
      </c>
      <c r="I6" s="37"/>
      <c r="J6" s="37">
        <v>28</v>
      </c>
      <c r="K6" s="37"/>
      <c r="L6" s="37">
        <v>28</v>
      </c>
      <c r="M6" s="6" t="s">
        <v>580</v>
      </c>
    </row>
    <row r="7" spans="1:13" ht="15" customHeight="1">
      <c r="A7" s="437" t="s">
        <v>499</v>
      </c>
      <c r="B7" s="437"/>
      <c r="C7" s="437"/>
      <c r="D7" s="8">
        <v>0</v>
      </c>
      <c r="E7" s="9"/>
      <c r="F7" s="17">
        <v>28</v>
      </c>
      <c r="G7" s="17">
        <v>0</v>
      </c>
      <c r="H7" s="17">
        <v>28</v>
      </c>
      <c r="I7" s="17">
        <v>0</v>
      </c>
      <c r="J7" s="17">
        <v>28</v>
      </c>
      <c r="K7" s="17">
        <v>0</v>
      </c>
      <c r="L7" s="17">
        <v>28</v>
      </c>
      <c r="M7" s="10" t="s">
        <v>473</v>
      </c>
    </row>
    <row r="8" spans="1:13" ht="15" customHeight="1">
      <c r="A8" s="434" t="s">
        <v>556</v>
      </c>
      <c r="B8" s="434"/>
      <c r="C8" s="434"/>
      <c r="D8" s="434"/>
      <c r="E8" s="434"/>
      <c r="F8" s="434"/>
      <c r="G8" s="434"/>
      <c r="H8" s="434"/>
      <c r="I8" s="434"/>
      <c r="J8" s="434"/>
      <c r="K8" s="434"/>
      <c r="L8" s="434"/>
      <c r="M8" s="434"/>
    </row>
    <row r="9" spans="1:13" ht="15" customHeight="1">
      <c r="A9" s="431" t="s">
        <v>485</v>
      </c>
      <c r="B9" s="431"/>
      <c r="C9" s="431"/>
      <c r="D9" s="431"/>
      <c r="E9" s="431"/>
      <c r="F9" s="431"/>
      <c r="G9" s="431"/>
      <c r="H9" s="431"/>
      <c r="I9" s="431"/>
      <c r="J9" s="431"/>
      <c r="K9" s="431"/>
      <c r="L9" s="431"/>
      <c r="M9" s="431"/>
    </row>
    <row r="10" spans="1:13" ht="21.75" customHeight="1">
      <c r="A10" s="3" t="s">
        <v>473</v>
      </c>
      <c r="B10" s="467" t="s">
        <v>296</v>
      </c>
      <c r="C10" s="467"/>
      <c r="D10" s="4">
        <v>20</v>
      </c>
      <c r="E10" s="5"/>
      <c r="F10" s="15">
        <v>20</v>
      </c>
      <c r="G10" s="15"/>
      <c r="H10" s="37">
        <v>20</v>
      </c>
      <c r="I10" s="37"/>
      <c r="J10" s="37">
        <v>20</v>
      </c>
      <c r="K10" s="37"/>
      <c r="L10" s="37">
        <v>20</v>
      </c>
      <c r="M10" s="6" t="s">
        <v>179</v>
      </c>
    </row>
    <row r="11" spans="1:13" ht="15" customHeight="1">
      <c r="A11" s="431" t="s">
        <v>497</v>
      </c>
      <c r="B11" s="431"/>
      <c r="C11" s="431"/>
      <c r="D11" s="431"/>
      <c r="E11" s="431"/>
      <c r="F11" s="431"/>
      <c r="G11" s="431"/>
      <c r="H11" s="431"/>
      <c r="I11" s="431"/>
      <c r="J11" s="431"/>
      <c r="K11" s="431"/>
      <c r="L11" s="431"/>
      <c r="M11" s="431"/>
    </row>
    <row r="12" spans="1:13" ht="23.25" customHeight="1">
      <c r="A12" s="3" t="s">
        <v>473</v>
      </c>
      <c r="B12" s="467" t="s">
        <v>559</v>
      </c>
      <c r="C12" s="467"/>
      <c r="D12" s="4">
        <v>250</v>
      </c>
      <c r="E12" s="5"/>
      <c r="F12" s="15">
        <v>250</v>
      </c>
      <c r="G12" s="15"/>
      <c r="H12" s="37">
        <v>250</v>
      </c>
      <c r="I12" s="37"/>
      <c r="J12" s="37">
        <v>250</v>
      </c>
      <c r="K12" s="37"/>
      <c r="L12" s="37">
        <v>250</v>
      </c>
      <c r="M12" s="6" t="s">
        <v>180</v>
      </c>
    </row>
    <row r="13" spans="1:13" ht="21.75" customHeight="1">
      <c r="A13" s="3" t="s">
        <v>473</v>
      </c>
      <c r="B13" s="467" t="s">
        <v>296</v>
      </c>
      <c r="C13" s="467"/>
      <c r="D13" s="4">
        <v>300</v>
      </c>
      <c r="E13" s="5"/>
      <c r="F13" s="15">
        <v>300</v>
      </c>
      <c r="G13" s="15"/>
      <c r="H13" s="37">
        <v>300</v>
      </c>
      <c r="I13" s="37"/>
      <c r="J13" s="37">
        <v>300</v>
      </c>
      <c r="K13" s="37"/>
      <c r="L13" s="37">
        <v>300</v>
      </c>
      <c r="M13" s="6" t="s">
        <v>181</v>
      </c>
    </row>
    <row r="14" spans="1:13" ht="25.5" customHeight="1">
      <c r="A14" s="3" t="s">
        <v>473</v>
      </c>
      <c r="B14" s="467" t="s">
        <v>182</v>
      </c>
      <c r="C14" s="467"/>
      <c r="D14" s="4">
        <v>397.95600000000002</v>
      </c>
      <c r="E14" s="5"/>
      <c r="F14" s="15">
        <v>402</v>
      </c>
      <c r="G14" s="15"/>
      <c r="H14" s="37">
        <v>402</v>
      </c>
      <c r="I14" s="37"/>
      <c r="J14" s="37">
        <v>402</v>
      </c>
      <c r="K14" s="37"/>
      <c r="L14" s="37">
        <v>402</v>
      </c>
      <c r="M14" s="6" t="s">
        <v>183</v>
      </c>
    </row>
    <row r="15" spans="1:13" ht="15" customHeight="1">
      <c r="A15" s="431" t="s">
        <v>477</v>
      </c>
      <c r="B15" s="431"/>
      <c r="C15" s="431"/>
      <c r="D15" s="431"/>
      <c r="E15" s="431"/>
      <c r="F15" s="431"/>
      <c r="G15" s="431"/>
      <c r="H15" s="431"/>
      <c r="I15" s="431"/>
      <c r="J15" s="431"/>
      <c r="K15" s="431"/>
      <c r="L15" s="431"/>
      <c r="M15" s="431"/>
    </row>
    <row r="16" spans="1:13" ht="27.75" customHeight="1">
      <c r="A16" s="3" t="s">
        <v>473</v>
      </c>
      <c r="B16" s="467" t="s">
        <v>296</v>
      </c>
      <c r="C16" s="467"/>
      <c r="D16" s="4">
        <v>9</v>
      </c>
      <c r="E16" s="5"/>
      <c r="F16" s="15">
        <v>9</v>
      </c>
      <c r="G16" s="15"/>
      <c r="H16" s="37">
        <v>9</v>
      </c>
      <c r="I16" s="37"/>
      <c r="J16" s="37">
        <v>9</v>
      </c>
      <c r="K16" s="37"/>
      <c r="L16" s="37">
        <v>9</v>
      </c>
      <c r="M16" s="6" t="s">
        <v>184</v>
      </c>
    </row>
    <row r="17" spans="1:13" ht="29.25" customHeight="1">
      <c r="A17" s="3" t="s">
        <v>473</v>
      </c>
      <c r="B17" s="467" t="s">
        <v>182</v>
      </c>
      <c r="C17" s="467"/>
      <c r="D17" s="4">
        <v>117</v>
      </c>
      <c r="E17" s="5"/>
      <c r="F17" s="15">
        <v>120</v>
      </c>
      <c r="G17" s="15"/>
      <c r="H17" s="37">
        <v>120</v>
      </c>
      <c r="I17" s="37"/>
      <c r="J17" s="37">
        <v>120</v>
      </c>
      <c r="K17" s="37"/>
      <c r="L17" s="37">
        <v>120</v>
      </c>
      <c r="M17" s="6" t="s">
        <v>574</v>
      </c>
    </row>
    <row r="18" spans="1:13" ht="15" customHeight="1">
      <c r="A18" s="437" t="s">
        <v>500</v>
      </c>
      <c r="B18" s="437"/>
      <c r="C18" s="437"/>
      <c r="D18" s="8">
        <v>1093.9559999999999</v>
      </c>
      <c r="E18" s="9"/>
      <c r="F18" s="17">
        <v>1101</v>
      </c>
      <c r="G18" s="17">
        <v>0</v>
      </c>
      <c r="H18" s="17">
        <v>1101</v>
      </c>
      <c r="I18" s="17">
        <v>0</v>
      </c>
      <c r="J18" s="17">
        <v>1101</v>
      </c>
      <c r="K18" s="17">
        <v>0</v>
      </c>
      <c r="L18" s="17">
        <v>1101</v>
      </c>
      <c r="M18" s="10" t="s">
        <v>473</v>
      </c>
    </row>
    <row r="19" spans="1:13" ht="15" customHeight="1">
      <c r="A19" s="434" t="s">
        <v>185</v>
      </c>
      <c r="B19" s="434"/>
      <c r="C19" s="434"/>
      <c r="D19" s="434"/>
      <c r="E19" s="434"/>
      <c r="F19" s="434"/>
      <c r="G19" s="434"/>
      <c r="H19" s="434"/>
      <c r="I19" s="434"/>
      <c r="J19" s="434"/>
      <c r="K19" s="434"/>
      <c r="L19" s="434"/>
      <c r="M19" s="434"/>
    </row>
    <row r="20" spans="1:13" ht="15" customHeight="1">
      <c r="A20" s="431" t="s">
        <v>486</v>
      </c>
      <c r="B20" s="431"/>
      <c r="C20" s="431"/>
      <c r="D20" s="431"/>
      <c r="E20" s="431"/>
      <c r="F20" s="431"/>
      <c r="G20" s="431"/>
      <c r="H20" s="431"/>
      <c r="I20" s="431"/>
      <c r="J20" s="431"/>
      <c r="K20" s="431"/>
      <c r="L20" s="431"/>
      <c r="M20" s="431"/>
    </row>
    <row r="21" spans="1:13" ht="22.5" customHeight="1">
      <c r="A21" s="3" t="s">
        <v>473</v>
      </c>
      <c r="B21" s="467" t="s">
        <v>296</v>
      </c>
      <c r="C21" s="467"/>
      <c r="D21" s="4">
        <v>30</v>
      </c>
      <c r="E21" s="5"/>
      <c r="F21" s="37">
        <v>30</v>
      </c>
      <c r="G21" s="37"/>
      <c r="H21" s="37">
        <v>30</v>
      </c>
      <c r="I21" s="37"/>
      <c r="J21" s="37">
        <v>30</v>
      </c>
      <c r="K21" s="37"/>
      <c r="L21" s="37">
        <v>30</v>
      </c>
      <c r="M21" s="38" t="s">
        <v>186</v>
      </c>
    </row>
    <row r="22" spans="1:13" ht="15" customHeight="1">
      <c r="A22" s="437" t="s">
        <v>503</v>
      </c>
      <c r="B22" s="437"/>
      <c r="C22" s="437"/>
      <c r="D22" s="8">
        <v>30</v>
      </c>
      <c r="E22" s="9"/>
      <c r="F22" s="17">
        <v>30</v>
      </c>
      <c r="G22" s="17">
        <v>0</v>
      </c>
      <c r="H22" s="17">
        <v>30</v>
      </c>
      <c r="I22" s="17">
        <v>0</v>
      </c>
      <c r="J22" s="17">
        <v>30</v>
      </c>
      <c r="K22" s="17">
        <v>0</v>
      </c>
      <c r="L22" s="17">
        <v>30</v>
      </c>
      <c r="M22" s="10" t="s">
        <v>473</v>
      </c>
    </row>
    <row r="23" spans="1:13" ht="15" customHeight="1">
      <c r="A23" s="434" t="s">
        <v>558</v>
      </c>
      <c r="B23" s="434"/>
      <c r="C23" s="434"/>
      <c r="D23" s="434"/>
      <c r="E23" s="434"/>
      <c r="F23" s="434"/>
      <c r="G23" s="434"/>
      <c r="H23" s="434"/>
      <c r="I23" s="434"/>
      <c r="J23" s="434"/>
      <c r="K23" s="434"/>
      <c r="L23" s="434"/>
      <c r="M23" s="434"/>
    </row>
    <row r="24" spans="1:13" ht="15" customHeight="1">
      <c r="A24" s="431" t="s">
        <v>483</v>
      </c>
      <c r="B24" s="431"/>
      <c r="C24" s="431"/>
      <c r="D24" s="431"/>
      <c r="E24" s="431"/>
      <c r="F24" s="431"/>
      <c r="G24" s="431"/>
      <c r="H24" s="431"/>
      <c r="I24" s="431"/>
      <c r="J24" s="431"/>
      <c r="K24" s="431"/>
      <c r="L24" s="431"/>
      <c r="M24" s="431"/>
    </row>
    <row r="25" spans="1:13" ht="22.5" customHeight="1">
      <c r="A25" s="3" t="s">
        <v>473</v>
      </c>
      <c r="B25" s="467" t="s">
        <v>296</v>
      </c>
      <c r="C25" s="467"/>
      <c r="D25" s="4">
        <v>4</v>
      </c>
      <c r="E25" s="5"/>
      <c r="F25" s="15">
        <v>5</v>
      </c>
      <c r="G25" s="15"/>
      <c r="H25" s="37">
        <v>5</v>
      </c>
      <c r="I25" s="37"/>
      <c r="J25" s="37">
        <v>5</v>
      </c>
      <c r="K25" s="37"/>
      <c r="L25" s="37">
        <v>5</v>
      </c>
      <c r="M25" s="6" t="s">
        <v>187</v>
      </c>
    </row>
    <row r="26" spans="1:13" ht="15" customHeight="1">
      <c r="A26" s="431" t="s">
        <v>510</v>
      </c>
      <c r="B26" s="431"/>
      <c r="C26" s="431"/>
      <c r="D26" s="431"/>
      <c r="E26" s="431"/>
      <c r="F26" s="431"/>
      <c r="G26" s="431"/>
      <c r="H26" s="431"/>
      <c r="I26" s="431"/>
      <c r="J26" s="431"/>
      <c r="K26" s="431"/>
      <c r="L26" s="431"/>
      <c r="M26" s="431"/>
    </row>
    <row r="27" spans="1:13" ht="23.25" customHeight="1">
      <c r="A27" s="3" t="s">
        <v>473</v>
      </c>
      <c r="B27" s="467" t="s">
        <v>296</v>
      </c>
      <c r="C27" s="467"/>
      <c r="D27" s="4">
        <v>179.08</v>
      </c>
      <c r="E27" s="5"/>
      <c r="F27" s="15">
        <v>302</v>
      </c>
      <c r="G27" s="15"/>
      <c r="H27" s="37">
        <v>302</v>
      </c>
      <c r="I27" s="37"/>
      <c r="J27" s="37">
        <v>302</v>
      </c>
      <c r="K27" s="37"/>
      <c r="L27" s="37">
        <v>302</v>
      </c>
      <c r="M27" s="6" t="s">
        <v>188</v>
      </c>
    </row>
    <row r="28" spans="1:13" ht="15" customHeight="1">
      <c r="A28" s="431" t="s">
        <v>477</v>
      </c>
      <c r="B28" s="431"/>
      <c r="C28" s="431"/>
      <c r="D28" s="431"/>
      <c r="E28" s="431"/>
      <c r="F28" s="431"/>
      <c r="G28" s="431"/>
      <c r="H28" s="431"/>
      <c r="I28" s="431"/>
      <c r="J28" s="431"/>
      <c r="K28" s="431"/>
      <c r="L28" s="431"/>
      <c r="M28" s="431"/>
    </row>
    <row r="29" spans="1:13" ht="23.25" customHeight="1">
      <c r="A29" s="3" t="s">
        <v>473</v>
      </c>
      <c r="B29" s="467" t="s">
        <v>296</v>
      </c>
      <c r="C29" s="467"/>
      <c r="D29" s="4">
        <v>99.489000000000004</v>
      </c>
      <c r="E29" s="5"/>
      <c r="F29" s="15">
        <v>103</v>
      </c>
      <c r="G29" s="15"/>
      <c r="H29" s="37">
        <v>103</v>
      </c>
      <c r="I29" s="37"/>
      <c r="J29" s="37">
        <v>103</v>
      </c>
      <c r="K29" s="37"/>
      <c r="L29" s="37">
        <v>103</v>
      </c>
      <c r="M29" s="6" t="s">
        <v>189</v>
      </c>
    </row>
    <row r="30" spans="1:13" ht="22.5" customHeight="1">
      <c r="A30" s="3" t="s">
        <v>473</v>
      </c>
      <c r="B30" s="467" t="s">
        <v>296</v>
      </c>
      <c r="C30" s="467"/>
      <c r="D30" s="4">
        <v>150</v>
      </c>
      <c r="E30" s="5"/>
      <c r="F30" s="15">
        <v>150</v>
      </c>
      <c r="G30" s="15"/>
      <c r="H30" s="37">
        <v>150</v>
      </c>
      <c r="I30" s="37"/>
      <c r="J30" s="37">
        <v>150</v>
      </c>
      <c r="K30" s="37"/>
      <c r="L30" s="37">
        <v>150</v>
      </c>
      <c r="M30" s="6" t="s">
        <v>190</v>
      </c>
    </row>
    <row r="31" spans="1:13" ht="25.5" customHeight="1">
      <c r="A31" s="3" t="s">
        <v>473</v>
      </c>
      <c r="B31" s="467" t="s">
        <v>296</v>
      </c>
      <c r="C31" s="467"/>
      <c r="D31" s="4">
        <v>189.08019999999999</v>
      </c>
      <c r="E31" s="5"/>
      <c r="F31" s="15">
        <v>191</v>
      </c>
      <c r="G31" s="15"/>
      <c r="H31" s="37">
        <v>191</v>
      </c>
      <c r="I31" s="37"/>
      <c r="J31" s="37">
        <v>191</v>
      </c>
      <c r="K31" s="37"/>
      <c r="L31" s="37">
        <v>191</v>
      </c>
      <c r="M31" s="6" t="s">
        <v>297</v>
      </c>
    </row>
    <row r="32" spans="1:13" ht="21.75" customHeight="1">
      <c r="A32" s="437" t="s">
        <v>512</v>
      </c>
      <c r="B32" s="437"/>
      <c r="C32" s="437"/>
      <c r="D32" s="8">
        <v>621.64919999999995</v>
      </c>
      <c r="E32" s="9"/>
      <c r="F32" s="17">
        <v>751</v>
      </c>
      <c r="G32" s="17">
        <v>0</v>
      </c>
      <c r="H32" s="17">
        <v>751</v>
      </c>
      <c r="I32" s="17">
        <v>0</v>
      </c>
      <c r="J32" s="17">
        <v>751</v>
      </c>
      <c r="K32" s="17">
        <v>0</v>
      </c>
      <c r="L32" s="17">
        <v>751</v>
      </c>
      <c r="M32" s="10" t="s">
        <v>473</v>
      </c>
    </row>
    <row r="33" spans="1:13" ht="15" customHeight="1">
      <c r="A33" s="434" t="s">
        <v>567</v>
      </c>
      <c r="B33" s="434"/>
      <c r="C33" s="434"/>
      <c r="D33" s="434"/>
      <c r="E33" s="434"/>
      <c r="F33" s="434"/>
      <c r="G33" s="434"/>
      <c r="H33" s="434"/>
      <c r="I33" s="434"/>
      <c r="J33" s="434"/>
      <c r="K33" s="434"/>
      <c r="L33" s="434"/>
      <c r="M33" s="434"/>
    </row>
    <row r="34" spans="1:13" ht="15" customHeight="1">
      <c r="A34" s="431" t="s">
        <v>514</v>
      </c>
      <c r="B34" s="431"/>
      <c r="C34" s="431"/>
      <c r="D34" s="431"/>
      <c r="E34" s="431"/>
      <c r="F34" s="431"/>
      <c r="G34" s="431"/>
      <c r="H34" s="431"/>
      <c r="I34" s="431"/>
      <c r="J34" s="431"/>
      <c r="K34" s="431"/>
      <c r="L34" s="431"/>
      <c r="M34" s="431"/>
    </row>
    <row r="35" spans="1:13" ht="23.25" customHeight="1">
      <c r="A35" s="3" t="s">
        <v>473</v>
      </c>
      <c r="B35" s="467" t="s">
        <v>296</v>
      </c>
      <c r="C35" s="467"/>
      <c r="D35" s="4">
        <v>2.2200000000000002</v>
      </c>
      <c r="E35" s="5"/>
      <c r="F35" s="15">
        <v>2</v>
      </c>
      <c r="G35" s="15"/>
      <c r="H35" s="37">
        <v>2</v>
      </c>
      <c r="I35" s="37"/>
      <c r="J35" s="37">
        <v>2</v>
      </c>
      <c r="K35" s="37"/>
      <c r="L35" s="37">
        <v>2</v>
      </c>
      <c r="M35" s="6" t="s">
        <v>191</v>
      </c>
    </row>
    <row r="36" spans="1:13" ht="15" customHeight="1">
      <c r="A36" s="431" t="s">
        <v>515</v>
      </c>
      <c r="B36" s="431"/>
      <c r="C36" s="431"/>
      <c r="D36" s="431"/>
      <c r="E36" s="431"/>
      <c r="F36" s="431"/>
      <c r="G36" s="431"/>
      <c r="H36" s="431"/>
      <c r="I36" s="431"/>
      <c r="J36" s="431"/>
      <c r="K36" s="431"/>
      <c r="L36" s="431"/>
      <c r="M36" s="431"/>
    </row>
    <row r="37" spans="1:13" ht="25.5" customHeight="1">
      <c r="A37" s="3" t="s">
        <v>473</v>
      </c>
      <c r="B37" s="467" t="s">
        <v>296</v>
      </c>
      <c r="C37" s="467"/>
      <c r="D37" s="4">
        <v>4</v>
      </c>
      <c r="E37" s="5"/>
      <c r="F37" s="15">
        <v>4</v>
      </c>
      <c r="G37" s="15"/>
      <c r="H37" s="37">
        <v>4</v>
      </c>
      <c r="I37" s="37"/>
      <c r="J37" s="37">
        <v>4</v>
      </c>
      <c r="K37" s="37"/>
      <c r="L37" s="37">
        <v>4</v>
      </c>
      <c r="M37" s="6" t="s">
        <v>192</v>
      </c>
    </row>
    <row r="38" spans="1:13" ht="15" customHeight="1">
      <c r="A38" s="437" t="s">
        <v>570</v>
      </c>
      <c r="B38" s="437"/>
      <c r="C38" s="437"/>
      <c r="D38" s="8">
        <v>6.22</v>
      </c>
      <c r="E38" s="9"/>
      <c r="F38" s="17">
        <v>6</v>
      </c>
      <c r="G38" s="17">
        <v>0</v>
      </c>
      <c r="H38" s="17">
        <v>6</v>
      </c>
      <c r="I38" s="17">
        <v>0</v>
      </c>
      <c r="J38" s="17">
        <v>6</v>
      </c>
      <c r="K38" s="17">
        <v>0</v>
      </c>
      <c r="L38" s="17">
        <v>6</v>
      </c>
      <c r="M38" s="10" t="s">
        <v>473</v>
      </c>
    </row>
    <row r="39" spans="1:13" ht="15" customHeight="1">
      <c r="A39" s="434" t="s">
        <v>571</v>
      </c>
      <c r="B39" s="434"/>
      <c r="C39" s="434"/>
      <c r="D39" s="434"/>
      <c r="E39" s="434"/>
      <c r="F39" s="434"/>
      <c r="G39" s="434"/>
      <c r="H39" s="434"/>
      <c r="I39" s="434"/>
      <c r="J39" s="434"/>
      <c r="K39" s="434"/>
      <c r="L39" s="434"/>
      <c r="M39" s="434"/>
    </row>
    <row r="40" spans="1:13" ht="15" customHeight="1">
      <c r="A40" s="431" t="s">
        <v>493</v>
      </c>
      <c r="B40" s="431"/>
      <c r="C40" s="431"/>
      <c r="D40" s="431"/>
      <c r="E40" s="431"/>
      <c r="F40" s="431"/>
      <c r="G40" s="431"/>
      <c r="H40" s="431"/>
      <c r="I40" s="431"/>
      <c r="J40" s="431"/>
      <c r="K40" s="431"/>
      <c r="L40" s="431"/>
      <c r="M40" s="431"/>
    </row>
    <row r="41" spans="1:13" ht="23.25" customHeight="1">
      <c r="A41" s="3" t="s">
        <v>473</v>
      </c>
      <c r="B41" s="467" t="s">
        <v>296</v>
      </c>
      <c r="C41" s="467"/>
      <c r="D41" s="4">
        <v>0</v>
      </c>
      <c r="E41" s="5"/>
      <c r="F41" s="15">
        <v>300</v>
      </c>
      <c r="G41" s="15"/>
      <c r="H41" s="37">
        <v>300</v>
      </c>
      <c r="I41" s="37"/>
      <c r="J41" s="37">
        <v>300</v>
      </c>
      <c r="K41" s="37"/>
      <c r="L41" s="37">
        <v>300</v>
      </c>
      <c r="M41" s="6" t="s">
        <v>294</v>
      </c>
    </row>
    <row r="42" spans="1:13" ht="15" customHeight="1">
      <c r="A42" s="437" t="s">
        <v>518</v>
      </c>
      <c r="B42" s="437"/>
      <c r="C42" s="437"/>
      <c r="D42" s="8">
        <v>0</v>
      </c>
      <c r="E42" s="9"/>
      <c r="F42" s="17">
        <v>300</v>
      </c>
      <c r="G42" s="17">
        <v>0</v>
      </c>
      <c r="H42" s="17">
        <v>300</v>
      </c>
      <c r="I42" s="17">
        <v>0</v>
      </c>
      <c r="J42" s="17">
        <v>300</v>
      </c>
      <c r="K42" s="17">
        <v>0</v>
      </c>
      <c r="L42" s="17">
        <v>300</v>
      </c>
      <c r="M42" s="10" t="s">
        <v>473</v>
      </c>
    </row>
    <row r="43" spans="1:13" ht="15" customHeight="1">
      <c r="A43" s="434" t="s">
        <v>193</v>
      </c>
      <c r="B43" s="434"/>
      <c r="C43" s="434"/>
      <c r="D43" s="434"/>
      <c r="E43" s="434"/>
      <c r="F43" s="434"/>
      <c r="G43" s="434"/>
      <c r="H43" s="434"/>
      <c r="I43" s="434"/>
      <c r="J43" s="434"/>
      <c r="K43" s="434"/>
      <c r="L43" s="434"/>
      <c r="M43" s="434"/>
    </row>
    <row r="44" spans="1:13" ht="15" customHeight="1">
      <c r="A44" s="431" t="s">
        <v>498</v>
      </c>
      <c r="B44" s="431"/>
      <c r="C44" s="431"/>
      <c r="D44" s="431"/>
      <c r="E44" s="431"/>
      <c r="F44" s="431"/>
      <c r="G44" s="431"/>
      <c r="H44" s="431"/>
      <c r="I44" s="431"/>
      <c r="J44" s="431"/>
      <c r="K44" s="431"/>
      <c r="L44" s="431"/>
      <c r="M44" s="431"/>
    </row>
    <row r="45" spans="1:13" ht="24.75" customHeight="1">
      <c r="A45" s="3" t="s">
        <v>473</v>
      </c>
      <c r="B45" s="467" t="s">
        <v>296</v>
      </c>
      <c r="C45" s="467"/>
      <c r="D45" s="4">
        <v>50</v>
      </c>
      <c r="E45" s="5"/>
      <c r="F45" s="15">
        <v>70</v>
      </c>
      <c r="G45" s="15"/>
      <c r="H45" s="37">
        <v>70</v>
      </c>
      <c r="I45" s="37"/>
      <c r="J45" s="37">
        <v>70</v>
      </c>
      <c r="K45" s="37"/>
      <c r="L45" s="37">
        <v>70</v>
      </c>
      <c r="M45" s="6" t="s">
        <v>194</v>
      </c>
    </row>
    <row r="46" spans="1:13" ht="15" customHeight="1">
      <c r="A46" s="437" t="s">
        <v>524</v>
      </c>
      <c r="B46" s="437"/>
      <c r="C46" s="437"/>
      <c r="D46" s="8">
        <v>50</v>
      </c>
      <c r="E46" s="9"/>
      <c r="F46" s="17">
        <v>70</v>
      </c>
      <c r="G46" s="17">
        <v>0</v>
      </c>
      <c r="H46" s="17">
        <v>70</v>
      </c>
      <c r="I46" s="17">
        <v>0</v>
      </c>
      <c r="J46" s="17">
        <v>70</v>
      </c>
      <c r="K46" s="17">
        <v>0</v>
      </c>
      <c r="L46" s="17">
        <v>70</v>
      </c>
      <c r="M46" s="10" t="s">
        <v>473</v>
      </c>
    </row>
    <row r="47" spans="1:13" ht="30" customHeight="1">
      <c r="A47" s="437" t="s">
        <v>195</v>
      </c>
      <c r="B47" s="437"/>
      <c r="C47" s="437"/>
      <c r="D47" s="8">
        <v>1801.8252</v>
      </c>
      <c r="E47" s="9"/>
      <c r="F47" s="17">
        <v>2286</v>
      </c>
      <c r="G47" s="17">
        <v>0</v>
      </c>
      <c r="H47" s="17">
        <v>2286</v>
      </c>
      <c r="I47" s="17">
        <v>0</v>
      </c>
      <c r="J47" s="17">
        <v>2286</v>
      </c>
      <c r="K47" s="17">
        <v>0</v>
      </c>
      <c r="L47" s="17">
        <v>2286</v>
      </c>
      <c r="M47" s="10" t="s">
        <v>473</v>
      </c>
    </row>
  </sheetData>
  <mergeCells count="47">
    <mergeCell ref="A39:M39"/>
    <mergeCell ref="B35:C35"/>
    <mergeCell ref="A46:C46"/>
    <mergeCell ref="A47:C47"/>
    <mergeCell ref="A43:M43"/>
    <mergeCell ref="A44:M44"/>
    <mergeCell ref="B45:C45"/>
    <mergeCell ref="A40:M40"/>
    <mergeCell ref="B41:C41"/>
    <mergeCell ref="A42:C42"/>
    <mergeCell ref="A34:M34"/>
    <mergeCell ref="A36:M36"/>
    <mergeCell ref="B37:C37"/>
    <mergeCell ref="A38:C38"/>
    <mergeCell ref="B31:C31"/>
    <mergeCell ref="A32:C32"/>
    <mergeCell ref="A33:M33"/>
    <mergeCell ref="B29:C29"/>
    <mergeCell ref="A20:M20"/>
    <mergeCell ref="B21:C21"/>
    <mergeCell ref="A28:M28"/>
    <mergeCell ref="B30:C30"/>
    <mergeCell ref="B27:C27"/>
    <mergeCell ref="A22:C22"/>
    <mergeCell ref="A23:M23"/>
    <mergeCell ref="A24:M24"/>
    <mergeCell ref="B25:C25"/>
    <mergeCell ref="A26:M26"/>
    <mergeCell ref="A15:M15"/>
    <mergeCell ref="B17:C17"/>
    <mergeCell ref="A19:M19"/>
    <mergeCell ref="B10:C10"/>
    <mergeCell ref="A11:M11"/>
    <mergeCell ref="B14:C14"/>
    <mergeCell ref="B13:C13"/>
    <mergeCell ref="B12:C12"/>
    <mergeCell ref="B16:C16"/>
    <mergeCell ref="A18:C18"/>
    <mergeCell ref="A1:M1"/>
    <mergeCell ref="B2:C2"/>
    <mergeCell ref="A8:M8"/>
    <mergeCell ref="A9:M9"/>
    <mergeCell ref="A3:B3"/>
    <mergeCell ref="A4:M4"/>
    <mergeCell ref="A5:M5"/>
    <mergeCell ref="B6:C6"/>
    <mergeCell ref="A7:C7"/>
  </mergeCells>
  <phoneticPr fontId="18" type="noConversion"/>
  <pageMargins left="0.82677165354330717" right="0.43307086614173229" top="0.27559055118110237" bottom="0.27559055118110237" header="0.51181102362204722" footer="0.11811023622047245"/>
  <pageSetup paperSize="9" scale="80" firstPageNumber="11" fitToHeight="0" pageOrder="overThenDown" orientation="portrait" useFirstPageNumber="1" horizontalDpi="300" verticalDpi="300"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91"/>
  <sheetViews>
    <sheetView zoomScaleNormal="100" zoomScaleSheetLayoutView="100" workbookViewId="0">
      <selection activeCell="L2" sqref="L2"/>
    </sheetView>
  </sheetViews>
  <sheetFormatPr defaultRowHeight="11.25" outlineLevelCol="1"/>
  <cols>
    <col min="1" max="1" width="9.5703125" style="319" customWidth="1"/>
    <col min="2" max="2" width="10.5703125" style="319" customWidth="1"/>
    <col min="3" max="3" width="15.7109375" style="319" customWidth="1"/>
    <col min="4" max="4" width="10.7109375" style="319" hidden="1" customWidth="1" outlineLevel="1"/>
    <col min="5" max="5" width="0.140625" style="319" hidden="1" customWidth="1" outlineLevel="1"/>
    <col min="6" max="7" width="10.7109375" style="323" hidden="1" customWidth="1" outlineLevel="1"/>
    <col min="8" max="8" width="13.5703125" style="323" hidden="1" customWidth="1" outlineLevel="1" collapsed="1"/>
    <col min="9" max="9" width="11.7109375" style="323" hidden="1" customWidth="1" outlineLevel="1"/>
    <col min="10" max="10" width="15.42578125" style="323" hidden="1" customWidth="1" outlineLevel="1" collapsed="1"/>
    <col min="11" max="11" width="13.85546875" style="323" hidden="1" customWidth="1" outlineLevel="1"/>
    <col min="12" max="12" width="13.28515625" style="323" customWidth="1" collapsed="1"/>
    <col min="13" max="13" width="63.140625" style="319" customWidth="1"/>
    <col min="14" max="16384" width="9.140625" style="319"/>
  </cols>
  <sheetData>
    <row r="1" spans="1:24" ht="32.25" customHeight="1" thickBot="1">
      <c r="A1" s="463" t="s">
        <v>672</v>
      </c>
      <c r="B1" s="471"/>
      <c r="C1" s="471"/>
      <c r="D1" s="471"/>
      <c r="E1" s="471"/>
      <c r="F1" s="471"/>
      <c r="G1" s="471"/>
      <c r="H1" s="471"/>
      <c r="I1" s="471"/>
      <c r="J1" s="471"/>
      <c r="K1" s="471"/>
      <c r="L1" s="471"/>
      <c r="M1" s="471"/>
    </row>
    <row r="2" spans="1:24" ht="43.5" customHeight="1" thickBot="1">
      <c r="A2" s="20" t="s">
        <v>470</v>
      </c>
      <c r="B2" s="472" t="s">
        <v>471</v>
      </c>
      <c r="C2" s="472"/>
      <c r="D2" s="329" t="s">
        <v>293</v>
      </c>
      <c r="E2" s="329"/>
      <c r="F2" s="21" t="s">
        <v>292</v>
      </c>
      <c r="G2" s="13" t="s">
        <v>449</v>
      </c>
      <c r="H2" s="254" t="s">
        <v>146</v>
      </c>
      <c r="I2" s="62" t="s">
        <v>144</v>
      </c>
      <c r="J2" s="57" t="s">
        <v>145</v>
      </c>
      <c r="K2" s="62" t="s">
        <v>160</v>
      </c>
      <c r="L2" s="57" t="s">
        <v>657</v>
      </c>
      <c r="M2" s="333" t="s">
        <v>667</v>
      </c>
    </row>
    <row r="3" spans="1:24" ht="18" customHeight="1">
      <c r="A3" s="473" t="s">
        <v>472</v>
      </c>
      <c r="B3" s="473"/>
      <c r="C3" s="320"/>
      <c r="D3" s="320"/>
      <c r="E3" s="320"/>
      <c r="F3" s="321"/>
      <c r="G3" s="321"/>
      <c r="H3" s="321"/>
      <c r="I3" s="321"/>
      <c r="J3" s="321"/>
      <c r="K3" s="321"/>
      <c r="L3" s="321"/>
      <c r="M3" s="320"/>
    </row>
    <row r="4" spans="1:24" ht="15" customHeight="1">
      <c r="A4" s="470" t="s">
        <v>243</v>
      </c>
      <c r="B4" s="470"/>
      <c r="C4" s="470"/>
      <c r="D4" s="470"/>
      <c r="E4" s="470"/>
      <c r="F4" s="470"/>
      <c r="G4" s="470"/>
      <c r="H4" s="470"/>
      <c r="I4" s="470"/>
      <c r="J4" s="470"/>
      <c r="K4" s="470"/>
      <c r="L4" s="470"/>
      <c r="M4" s="470"/>
      <c r="X4" s="381"/>
    </row>
    <row r="5" spans="1:24" ht="15" customHeight="1">
      <c r="A5" s="468" t="s">
        <v>485</v>
      </c>
      <c r="B5" s="468"/>
      <c r="C5" s="468"/>
      <c r="D5" s="468"/>
      <c r="E5" s="468"/>
      <c r="F5" s="468"/>
      <c r="G5" s="468"/>
      <c r="H5" s="468"/>
      <c r="I5" s="468"/>
      <c r="J5" s="468"/>
      <c r="K5" s="468"/>
      <c r="L5" s="468"/>
      <c r="M5" s="468"/>
    </row>
    <row r="6" spans="1:24" ht="41.25" customHeight="1">
      <c r="A6" s="348" t="s">
        <v>473</v>
      </c>
      <c r="B6" s="447" t="s">
        <v>474</v>
      </c>
      <c r="C6" s="447"/>
      <c r="D6" s="349">
        <v>14246.7557</v>
      </c>
      <c r="E6" s="350"/>
      <c r="F6" s="346">
        <v>23040</v>
      </c>
      <c r="G6" s="346"/>
      <c r="H6" s="346">
        <v>23040</v>
      </c>
      <c r="I6" s="346"/>
      <c r="J6" s="346">
        <v>23040</v>
      </c>
      <c r="K6" s="346">
        <v>-600</v>
      </c>
      <c r="L6" s="346">
        <v>22440</v>
      </c>
      <c r="M6" s="371" t="s">
        <v>582</v>
      </c>
    </row>
    <row r="7" spans="1:24" ht="84.75" customHeight="1">
      <c r="A7" s="348" t="s">
        <v>473</v>
      </c>
      <c r="B7" s="447" t="s">
        <v>474</v>
      </c>
      <c r="C7" s="447"/>
      <c r="D7" s="349">
        <v>11386.27261</v>
      </c>
      <c r="E7" s="350"/>
      <c r="F7" s="346">
        <v>34485</v>
      </c>
      <c r="G7" s="346"/>
      <c r="H7" s="346">
        <v>34485</v>
      </c>
      <c r="I7" s="372"/>
      <c r="J7" s="346">
        <v>34485</v>
      </c>
      <c r="K7" s="346"/>
      <c r="L7" s="346">
        <v>34485</v>
      </c>
      <c r="M7" s="371" t="s">
        <v>161</v>
      </c>
    </row>
    <row r="8" spans="1:24" ht="15" customHeight="1">
      <c r="A8" s="348" t="s">
        <v>473</v>
      </c>
      <c r="B8" s="447" t="s">
        <v>474</v>
      </c>
      <c r="C8" s="447"/>
      <c r="D8" s="349">
        <v>134.1669</v>
      </c>
      <c r="E8" s="350"/>
      <c r="F8" s="346">
        <v>230</v>
      </c>
      <c r="G8" s="346"/>
      <c r="H8" s="346">
        <v>230</v>
      </c>
      <c r="I8" s="346"/>
      <c r="J8" s="346">
        <v>230</v>
      </c>
      <c r="K8" s="346"/>
      <c r="L8" s="346">
        <v>230</v>
      </c>
      <c r="M8" s="371" t="s">
        <v>244</v>
      </c>
    </row>
    <row r="9" spans="1:24" ht="15" customHeight="1">
      <c r="A9" s="348" t="s">
        <v>473</v>
      </c>
      <c r="B9" s="447" t="s">
        <v>474</v>
      </c>
      <c r="C9" s="447"/>
      <c r="D9" s="349">
        <v>112.5544</v>
      </c>
      <c r="E9" s="350"/>
      <c r="F9" s="346">
        <v>283</v>
      </c>
      <c r="G9" s="346"/>
      <c r="H9" s="346">
        <v>283</v>
      </c>
      <c r="I9" s="346"/>
      <c r="J9" s="346">
        <v>283</v>
      </c>
      <c r="K9" s="346"/>
      <c r="L9" s="346">
        <v>283</v>
      </c>
      <c r="M9" s="371" t="s">
        <v>245</v>
      </c>
    </row>
    <row r="10" spans="1:24" ht="15" customHeight="1">
      <c r="A10" s="348" t="s">
        <v>473</v>
      </c>
      <c r="B10" s="447" t="s">
        <v>474</v>
      </c>
      <c r="C10" s="447"/>
      <c r="D10" s="349">
        <v>2697.2716</v>
      </c>
      <c r="E10" s="350"/>
      <c r="F10" s="346">
        <v>4998</v>
      </c>
      <c r="G10" s="346"/>
      <c r="H10" s="346">
        <v>4998</v>
      </c>
      <c r="I10" s="346"/>
      <c r="J10" s="346">
        <v>4998</v>
      </c>
      <c r="K10" s="346"/>
      <c r="L10" s="346">
        <v>4998</v>
      </c>
      <c r="M10" s="371" t="s">
        <v>246</v>
      </c>
    </row>
    <row r="11" spans="1:24" ht="15" customHeight="1">
      <c r="A11" s="348" t="s">
        <v>473</v>
      </c>
      <c r="B11" s="447" t="s">
        <v>474</v>
      </c>
      <c r="C11" s="447"/>
      <c r="D11" s="349">
        <v>264.83366000000001</v>
      </c>
      <c r="E11" s="350"/>
      <c r="F11" s="346">
        <v>454</v>
      </c>
      <c r="G11" s="346"/>
      <c r="H11" s="346">
        <v>454</v>
      </c>
      <c r="I11" s="346"/>
      <c r="J11" s="346">
        <v>454</v>
      </c>
      <c r="K11" s="346"/>
      <c r="L11" s="346">
        <v>454</v>
      </c>
      <c r="M11" s="371" t="s">
        <v>247</v>
      </c>
    </row>
    <row r="12" spans="1:24" ht="15" customHeight="1">
      <c r="A12" s="348" t="s">
        <v>473</v>
      </c>
      <c r="B12" s="447" t="s">
        <v>474</v>
      </c>
      <c r="C12" s="447"/>
      <c r="D12" s="349">
        <v>719.83309999999994</v>
      </c>
      <c r="E12" s="350"/>
      <c r="F12" s="346">
        <v>1234</v>
      </c>
      <c r="G12" s="346"/>
      <c r="H12" s="346">
        <v>1234</v>
      </c>
      <c r="I12" s="346"/>
      <c r="J12" s="346">
        <v>1234</v>
      </c>
      <c r="K12" s="346"/>
      <c r="L12" s="346">
        <v>1234</v>
      </c>
      <c r="M12" s="371" t="s">
        <v>248</v>
      </c>
    </row>
    <row r="13" spans="1:24" ht="15" customHeight="1">
      <c r="A13" s="348" t="s">
        <v>473</v>
      </c>
      <c r="B13" s="447" t="s">
        <v>474</v>
      </c>
      <c r="C13" s="447"/>
      <c r="D13" s="349">
        <v>42</v>
      </c>
      <c r="E13" s="350"/>
      <c r="F13" s="346">
        <v>72</v>
      </c>
      <c r="G13" s="346"/>
      <c r="H13" s="346">
        <v>72</v>
      </c>
      <c r="I13" s="346"/>
      <c r="J13" s="346">
        <v>72</v>
      </c>
      <c r="K13" s="346"/>
      <c r="L13" s="346">
        <v>72</v>
      </c>
      <c r="M13" s="371" t="s">
        <v>249</v>
      </c>
    </row>
    <row r="14" spans="1:24" ht="15" customHeight="1">
      <c r="A14" s="468" t="s">
        <v>199</v>
      </c>
      <c r="B14" s="468"/>
      <c r="C14" s="468"/>
      <c r="D14" s="468"/>
      <c r="E14" s="468"/>
      <c r="F14" s="468"/>
      <c r="G14" s="468"/>
      <c r="H14" s="468"/>
      <c r="I14" s="468"/>
      <c r="J14" s="468"/>
      <c r="K14" s="468"/>
      <c r="L14" s="468"/>
      <c r="M14" s="468"/>
    </row>
    <row r="15" spans="1:24" ht="59.25" customHeight="1">
      <c r="A15" s="348" t="s">
        <v>473</v>
      </c>
      <c r="B15" s="447" t="s">
        <v>474</v>
      </c>
      <c r="C15" s="447"/>
      <c r="D15" s="349">
        <v>23464.358800000002</v>
      </c>
      <c r="E15" s="350"/>
      <c r="F15" s="346">
        <v>45617</v>
      </c>
      <c r="G15" s="346"/>
      <c r="H15" s="346">
        <v>45617</v>
      </c>
      <c r="I15" s="346">
        <v>-1000</v>
      </c>
      <c r="J15" s="346">
        <v>44617</v>
      </c>
      <c r="K15" s="346"/>
      <c r="L15" s="346">
        <v>44617</v>
      </c>
      <c r="M15" s="371" t="s">
        <v>155</v>
      </c>
    </row>
    <row r="16" spans="1:24" ht="15" customHeight="1">
      <c r="A16" s="348" t="s">
        <v>473</v>
      </c>
      <c r="B16" s="447" t="s">
        <v>474</v>
      </c>
      <c r="C16" s="447"/>
      <c r="D16" s="349">
        <v>268.33323999999999</v>
      </c>
      <c r="E16" s="350"/>
      <c r="F16" s="346">
        <v>460</v>
      </c>
      <c r="G16" s="346"/>
      <c r="H16" s="346">
        <v>460</v>
      </c>
      <c r="I16" s="346"/>
      <c r="J16" s="346">
        <v>460</v>
      </c>
      <c r="K16" s="346"/>
      <c r="L16" s="346">
        <v>460</v>
      </c>
      <c r="M16" s="371" t="s">
        <v>250</v>
      </c>
    </row>
    <row r="17" spans="1:13" ht="15" customHeight="1">
      <c r="A17" s="468" t="s">
        <v>501</v>
      </c>
      <c r="B17" s="468"/>
      <c r="C17" s="468"/>
      <c r="D17" s="468"/>
      <c r="E17" s="468"/>
      <c r="F17" s="468"/>
      <c r="G17" s="468"/>
      <c r="H17" s="468"/>
      <c r="I17" s="468"/>
      <c r="J17" s="468"/>
      <c r="K17" s="468"/>
      <c r="L17" s="468"/>
      <c r="M17" s="468"/>
    </row>
    <row r="18" spans="1:13" ht="33.75" customHeight="1">
      <c r="A18" s="348" t="s">
        <v>473</v>
      </c>
      <c r="B18" s="447" t="s">
        <v>251</v>
      </c>
      <c r="C18" s="447"/>
      <c r="D18" s="349">
        <v>143333.32800000001</v>
      </c>
      <c r="E18" s="350"/>
      <c r="F18" s="346">
        <v>275576</v>
      </c>
      <c r="G18" s="346">
        <v>-50000</v>
      </c>
      <c r="H18" s="346">
        <v>225576</v>
      </c>
      <c r="I18" s="346">
        <v>1100</v>
      </c>
      <c r="J18" s="346">
        <v>226676</v>
      </c>
      <c r="K18" s="346"/>
      <c r="L18" s="346">
        <v>226676</v>
      </c>
      <c r="M18" s="373" t="s">
        <v>309</v>
      </c>
    </row>
    <row r="19" spans="1:13" ht="24" customHeight="1">
      <c r="A19" s="348" t="s">
        <v>473</v>
      </c>
      <c r="B19" s="447" t="s">
        <v>251</v>
      </c>
      <c r="C19" s="447"/>
      <c r="D19" s="349">
        <v>1055.6400000000001</v>
      </c>
      <c r="E19" s="350"/>
      <c r="F19" s="346">
        <v>1600</v>
      </c>
      <c r="G19" s="346"/>
      <c r="H19" s="346">
        <v>1600</v>
      </c>
      <c r="I19" s="346"/>
      <c r="J19" s="346">
        <v>1600</v>
      </c>
      <c r="K19" s="346"/>
      <c r="L19" s="346">
        <v>1600</v>
      </c>
      <c r="M19" s="371" t="s">
        <v>310</v>
      </c>
    </row>
    <row r="20" spans="1:13" ht="25.5" customHeight="1">
      <c r="A20" s="348" t="s">
        <v>473</v>
      </c>
      <c r="B20" s="447" t="s">
        <v>251</v>
      </c>
      <c r="C20" s="447"/>
      <c r="D20" s="349">
        <v>230.732</v>
      </c>
      <c r="E20" s="350"/>
      <c r="F20" s="346">
        <v>451</v>
      </c>
      <c r="G20" s="346"/>
      <c r="H20" s="346">
        <v>451</v>
      </c>
      <c r="I20" s="346"/>
      <c r="J20" s="346">
        <v>451</v>
      </c>
      <c r="K20" s="346"/>
      <c r="L20" s="346">
        <v>451</v>
      </c>
      <c r="M20" s="371" t="s">
        <v>252</v>
      </c>
    </row>
    <row r="21" spans="1:13" ht="23.25" customHeight="1">
      <c r="A21" s="348" t="s">
        <v>473</v>
      </c>
      <c r="B21" s="447" t="s">
        <v>251</v>
      </c>
      <c r="C21" s="447"/>
      <c r="D21" s="349">
        <v>50</v>
      </c>
      <c r="E21" s="350"/>
      <c r="F21" s="346">
        <v>400</v>
      </c>
      <c r="G21" s="346"/>
      <c r="H21" s="346">
        <v>400</v>
      </c>
      <c r="I21" s="346"/>
      <c r="J21" s="346">
        <v>400</v>
      </c>
      <c r="K21" s="346"/>
      <c r="L21" s="346">
        <v>400</v>
      </c>
      <c r="M21" s="371" t="s">
        <v>578</v>
      </c>
    </row>
    <row r="22" spans="1:13" ht="15" customHeight="1">
      <c r="A22" s="469" t="s">
        <v>253</v>
      </c>
      <c r="B22" s="469"/>
      <c r="C22" s="469"/>
      <c r="D22" s="29">
        <v>202044.83001000001</v>
      </c>
      <c r="E22" s="30"/>
      <c r="F22" s="31">
        <v>395000</v>
      </c>
      <c r="G22" s="31">
        <v>-50000</v>
      </c>
      <c r="H22" s="31">
        <v>345000</v>
      </c>
      <c r="I22" s="31">
        <v>-6000</v>
      </c>
      <c r="J22" s="31">
        <v>339000</v>
      </c>
      <c r="K22" s="31">
        <v>-600</v>
      </c>
      <c r="L22" s="31">
        <v>338400</v>
      </c>
      <c r="M22" s="322" t="s">
        <v>473</v>
      </c>
    </row>
    <row r="23" spans="1:13" ht="15" customHeight="1">
      <c r="A23" s="470" t="s">
        <v>254</v>
      </c>
      <c r="B23" s="470"/>
      <c r="C23" s="470"/>
      <c r="D23" s="470"/>
      <c r="E23" s="470"/>
      <c r="F23" s="470"/>
      <c r="G23" s="470"/>
      <c r="H23" s="470"/>
      <c r="I23" s="470"/>
      <c r="J23" s="470"/>
      <c r="K23" s="470"/>
      <c r="L23" s="470"/>
      <c r="M23" s="470"/>
    </row>
    <row r="24" spans="1:13" ht="15" customHeight="1">
      <c r="A24" s="474" t="s">
        <v>492</v>
      </c>
      <c r="B24" s="474"/>
      <c r="C24" s="474"/>
      <c r="D24" s="474"/>
      <c r="E24" s="474"/>
      <c r="F24" s="474"/>
      <c r="G24" s="474"/>
      <c r="H24" s="474"/>
      <c r="I24" s="474"/>
      <c r="J24" s="474"/>
      <c r="K24" s="474"/>
      <c r="L24" s="474"/>
      <c r="M24" s="474"/>
    </row>
    <row r="25" spans="1:13" ht="19.5" customHeight="1">
      <c r="A25" s="348" t="s">
        <v>473</v>
      </c>
      <c r="B25" s="447" t="s">
        <v>474</v>
      </c>
      <c r="C25" s="447"/>
      <c r="D25" s="349">
        <v>0</v>
      </c>
      <c r="E25" s="350"/>
      <c r="F25" s="374">
        <v>46</v>
      </c>
      <c r="G25" s="374"/>
      <c r="H25" s="346">
        <v>46</v>
      </c>
      <c r="I25" s="346"/>
      <c r="J25" s="346">
        <v>46</v>
      </c>
      <c r="K25" s="346"/>
      <c r="L25" s="346">
        <v>46</v>
      </c>
      <c r="M25" s="375" t="s">
        <v>255</v>
      </c>
    </row>
    <row r="26" spans="1:13" ht="24" customHeight="1">
      <c r="A26" s="469" t="s">
        <v>256</v>
      </c>
      <c r="B26" s="469"/>
      <c r="C26" s="469"/>
      <c r="D26" s="29">
        <v>0</v>
      </c>
      <c r="E26" s="30"/>
      <c r="F26" s="31">
        <v>46</v>
      </c>
      <c r="G26" s="31">
        <v>0</v>
      </c>
      <c r="H26" s="31">
        <v>46</v>
      </c>
      <c r="I26" s="31">
        <v>0</v>
      </c>
      <c r="J26" s="31">
        <v>46</v>
      </c>
      <c r="K26" s="31">
        <v>0</v>
      </c>
      <c r="L26" s="31">
        <v>46</v>
      </c>
      <c r="M26" s="322" t="s">
        <v>473</v>
      </c>
    </row>
    <row r="27" spans="1:13" ht="15" customHeight="1">
      <c r="A27" s="470" t="s">
        <v>257</v>
      </c>
      <c r="B27" s="470"/>
      <c r="C27" s="470"/>
      <c r="D27" s="470"/>
      <c r="E27" s="470"/>
      <c r="F27" s="470"/>
      <c r="G27" s="470"/>
      <c r="H27" s="470"/>
      <c r="I27" s="470"/>
      <c r="J27" s="470"/>
      <c r="K27" s="470"/>
      <c r="L27" s="470"/>
      <c r="M27" s="470"/>
    </row>
    <row r="28" spans="1:13" ht="15" customHeight="1">
      <c r="A28" s="468" t="s">
        <v>258</v>
      </c>
      <c r="B28" s="468"/>
      <c r="C28" s="468"/>
      <c r="D28" s="468"/>
      <c r="E28" s="468"/>
      <c r="F28" s="468"/>
      <c r="G28" s="468"/>
      <c r="H28" s="468"/>
      <c r="I28" s="468"/>
      <c r="J28" s="468"/>
      <c r="K28" s="468"/>
      <c r="L28" s="468"/>
      <c r="M28" s="468"/>
    </row>
    <row r="29" spans="1:13" ht="24.75" customHeight="1">
      <c r="A29" s="348" t="s">
        <v>473</v>
      </c>
      <c r="B29" s="447" t="s">
        <v>474</v>
      </c>
      <c r="C29" s="447"/>
      <c r="D29" s="349">
        <v>50</v>
      </c>
      <c r="E29" s="350"/>
      <c r="F29" s="374">
        <v>300</v>
      </c>
      <c r="G29" s="374"/>
      <c r="H29" s="346">
        <v>300</v>
      </c>
      <c r="I29" s="346"/>
      <c r="J29" s="346">
        <v>300</v>
      </c>
      <c r="K29" s="346"/>
      <c r="L29" s="346">
        <v>300</v>
      </c>
      <c r="M29" s="375" t="s">
        <v>259</v>
      </c>
    </row>
    <row r="30" spans="1:13" ht="18.75" customHeight="1">
      <c r="A30" s="348" t="s">
        <v>473</v>
      </c>
      <c r="B30" s="447" t="s">
        <v>474</v>
      </c>
      <c r="C30" s="447"/>
      <c r="D30" s="349">
        <v>12.5</v>
      </c>
      <c r="E30" s="350"/>
      <c r="F30" s="374">
        <v>25</v>
      </c>
      <c r="G30" s="374"/>
      <c r="H30" s="346">
        <v>25</v>
      </c>
      <c r="I30" s="346"/>
      <c r="J30" s="346">
        <v>25</v>
      </c>
      <c r="K30" s="346"/>
      <c r="L30" s="346">
        <v>25</v>
      </c>
      <c r="M30" s="375" t="s">
        <v>260</v>
      </c>
    </row>
    <row r="31" spans="1:13" ht="15" customHeight="1">
      <c r="A31" s="468" t="s">
        <v>492</v>
      </c>
      <c r="B31" s="468"/>
      <c r="C31" s="468"/>
      <c r="D31" s="468"/>
      <c r="E31" s="468"/>
      <c r="F31" s="468"/>
      <c r="G31" s="468"/>
      <c r="H31" s="468"/>
      <c r="I31" s="468"/>
      <c r="J31" s="468"/>
      <c r="K31" s="468"/>
      <c r="L31" s="468"/>
      <c r="M31" s="468"/>
    </row>
    <row r="32" spans="1:13" ht="18" customHeight="1">
      <c r="A32" s="348" t="s">
        <v>473</v>
      </c>
      <c r="B32" s="447" t="s">
        <v>474</v>
      </c>
      <c r="C32" s="447"/>
      <c r="D32" s="349">
        <v>127.0806</v>
      </c>
      <c r="E32" s="350"/>
      <c r="F32" s="374">
        <v>200</v>
      </c>
      <c r="G32" s="374"/>
      <c r="H32" s="346">
        <v>200</v>
      </c>
      <c r="I32" s="346"/>
      <c r="J32" s="346">
        <v>200</v>
      </c>
      <c r="K32" s="346"/>
      <c r="L32" s="346">
        <v>200</v>
      </c>
      <c r="M32" s="375" t="s">
        <v>261</v>
      </c>
    </row>
    <row r="33" spans="1:13" ht="24.75" customHeight="1">
      <c r="A33" s="469" t="s">
        <v>262</v>
      </c>
      <c r="B33" s="469"/>
      <c r="C33" s="469"/>
      <c r="D33" s="29">
        <v>189.5806</v>
      </c>
      <c r="E33" s="30"/>
      <c r="F33" s="31">
        <v>525</v>
      </c>
      <c r="G33" s="31">
        <v>0</v>
      </c>
      <c r="H33" s="31">
        <v>525</v>
      </c>
      <c r="I33" s="31">
        <v>0</v>
      </c>
      <c r="J33" s="31">
        <v>525</v>
      </c>
      <c r="K33" s="31">
        <v>0</v>
      </c>
      <c r="L33" s="31">
        <v>525</v>
      </c>
      <c r="M33" s="322" t="s">
        <v>473</v>
      </c>
    </row>
    <row r="34" spans="1:13" ht="15" customHeight="1">
      <c r="A34" s="470" t="s">
        <v>263</v>
      </c>
      <c r="B34" s="470"/>
      <c r="C34" s="470"/>
      <c r="D34" s="470"/>
      <c r="E34" s="470"/>
      <c r="F34" s="470"/>
      <c r="G34" s="470"/>
      <c r="H34" s="470"/>
      <c r="I34" s="470"/>
      <c r="J34" s="470"/>
      <c r="K34" s="470"/>
      <c r="L34" s="470"/>
      <c r="M34" s="470"/>
    </row>
    <row r="35" spans="1:13" ht="15" customHeight="1">
      <c r="A35" s="468" t="s">
        <v>494</v>
      </c>
      <c r="B35" s="468"/>
      <c r="C35" s="468"/>
      <c r="D35" s="468"/>
      <c r="E35" s="468"/>
      <c r="F35" s="468"/>
      <c r="G35" s="468"/>
      <c r="H35" s="468"/>
      <c r="I35" s="468"/>
      <c r="J35" s="468"/>
      <c r="K35" s="468"/>
      <c r="L35" s="468"/>
      <c r="M35" s="468"/>
    </row>
    <row r="36" spans="1:13" ht="18.75" customHeight="1">
      <c r="A36" s="348" t="s">
        <v>473</v>
      </c>
      <c r="B36" s="447" t="s">
        <v>474</v>
      </c>
      <c r="C36" s="447"/>
      <c r="D36" s="349">
        <v>132.91714999999999</v>
      </c>
      <c r="E36" s="350"/>
      <c r="F36" s="374">
        <v>260</v>
      </c>
      <c r="G36" s="374"/>
      <c r="H36" s="346">
        <v>260</v>
      </c>
      <c r="I36" s="346"/>
      <c r="J36" s="346">
        <v>260</v>
      </c>
      <c r="K36" s="346"/>
      <c r="L36" s="346">
        <v>260</v>
      </c>
      <c r="M36" s="375" t="s">
        <v>264</v>
      </c>
    </row>
    <row r="37" spans="1:13" ht="21" customHeight="1">
      <c r="A37" s="348" t="s">
        <v>473</v>
      </c>
      <c r="B37" s="447" t="s">
        <v>474</v>
      </c>
      <c r="C37" s="447"/>
      <c r="D37" s="349">
        <v>13.5</v>
      </c>
      <c r="E37" s="350"/>
      <c r="F37" s="374">
        <v>26</v>
      </c>
      <c r="G37" s="374"/>
      <c r="H37" s="346">
        <v>26</v>
      </c>
      <c r="I37" s="346"/>
      <c r="J37" s="346">
        <v>26</v>
      </c>
      <c r="K37" s="346"/>
      <c r="L37" s="346">
        <v>26</v>
      </c>
      <c r="M37" s="371" t="s">
        <v>576</v>
      </c>
    </row>
    <row r="38" spans="1:13" ht="18" customHeight="1">
      <c r="A38" s="348" t="s">
        <v>473</v>
      </c>
      <c r="B38" s="447" t="s">
        <v>474</v>
      </c>
      <c r="C38" s="447"/>
      <c r="D38" s="349">
        <v>76.749849999999995</v>
      </c>
      <c r="E38" s="350"/>
      <c r="F38" s="374">
        <v>150</v>
      </c>
      <c r="G38" s="374"/>
      <c r="H38" s="346">
        <v>150</v>
      </c>
      <c r="I38" s="346"/>
      <c r="J38" s="346">
        <v>150</v>
      </c>
      <c r="K38" s="346"/>
      <c r="L38" s="346">
        <v>150</v>
      </c>
      <c r="M38" s="375" t="s">
        <v>265</v>
      </c>
    </row>
    <row r="39" spans="1:13" ht="15" customHeight="1">
      <c r="A39" s="468" t="s">
        <v>479</v>
      </c>
      <c r="B39" s="468"/>
      <c r="C39" s="468"/>
      <c r="D39" s="468"/>
      <c r="E39" s="468"/>
      <c r="F39" s="468"/>
      <c r="G39" s="468"/>
      <c r="H39" s="468"/>
      <c r="I39" s="468"/>
      <c r="J39" s="468"/>
      <c r="K39" s="468"/>
      <c r="L39" s="468"/>
      <c r="M39" s="468"/>
    </row>
    <row r="40" spans="1:13" ht="29.25" customHeight="1">
      <c r="A40" s="348" t="s">
        <v>473</v>
      </c>
      <c r="B40" s="447" t="s">
        <v>474</v>
      </c>
      <c r="C40" s="447"/>
      <c r="D40" s="349">
        <v>358.00029999999998</v>
      </c>
      <c r="E40" s="350"/>
      <c r="F40" s="374">
        <v>702</v>
      </c>
      <c r="G40" s="374"/>
      <c r="H40" s="346">
        <v>702</v>
      </c>
      <c r="I40" s="346"/>
      <c r="J40" s="346">
        <v>702</v>
      </c>
      <c r="K40" s="346"/>
      <c r="L40" s="346">
        <v>702</v>
      </c>
      <c r="M40" s="375" t="s">
        <v>632</v>
      </c>
    </row>
    <row r="41" spans="1:13" ht="15" customHeight="1">
      <c r="A41" s="469" t="s">
        <v>266</v>
      </c>
      <c r="B41" s="469"/>
      <c r="C41" s="469"/>
      <c r="D41" s="29">
        <v>581.16729999999995</v>
      </c>
      <c r="E41" s="30"/>
      <c r="F41" s="31">
        <v>1138</v>
      </c>
      <c r="G41" s="31">
        <v>0</v>
      </c>
      <c r="H41" s="31">
        <v>1138</v>
      </c>
      <c r="I41" s="31">
        <v>0</v>
      </c>
      <c r="J41" s="31">
        <v>1138</v>
      </c>
      <c r="K41" s="31">
        <v>0</v>
      </c>
      <c r="L41" s="31">
        <v>1138</v>
      </c>
      <c r="M41" s="322" t="s">
        <v>473</v>
      </c>
    </row>
    <row r="42" spans="1:13" ht="15" customHeight="1">
      <c r="A42" s="470" t="s">
        <v>267</v>
      </c>
      <c r="B42" s="470"/>
      <c r="C42" s="470"/>
      <c r="D42" s="470"/>
      <c r="E42" s="470"/>
      <c r="F42" s="470"/>
      <c r="G42" s="470"/>
      <c r="H42" s="470"/>
      <c r="I42" s="470"/>
      <c r="J42" s="470"/>
      <c r="K42" s="470"/>
      <c r="L42" s="470"/>
      <c r="M42" s="470"/>
    </row>
    <row r="43" spans="1:13" ht="15" customHeight="1">
      <c r="A43" s="468" t="s">
        <v>483</v>
      </c>
      <c r="B43" s="468"/>
      <c r="C43" s="468"/>
      <c r="D43" s="468"/>
      <c r="E43" s="468"/>
      <c r="F43" s="468"/>
      <c r="G43" s="468"/>
      <c r="H43" s="468"/>
      <c r="I43" s="468"/>
      <c r="J43" s="468"/>
      <c r="K43" s="468"/>
      <c r="L43" s="468"/>
      <c r="M43" s="468"/>
    </row>
    <row r="44" spans="1:13" ht="21" customHeight="1">
      <c r="A44" s="348" t="s">
        <v>473</v>
      </c>
      <c r="B44" s="447" t="s">
        <v>474</v>
      </c>
      <c r="C44" s="447"/>
      <c r="D44" s="349">
        <v>13389.394</v>
      </c>
      <c r="E44" s="350"/>
      <c r="F44" s="346">
        <v>26786</v>
      </c>
      <c r="G44" s="346"/>
      <c r="H44" s="346">
        <v>26786</v>
      </c>
      <c r="I44" s="346"/>
      <c r="J44" s="346">
        <v>26786</v>
      </c>
      <c r="K44" s="346"/>
      <c r="L44" s="346">
        <v>26786</v>
      </c>
      <c r="M44" s="375" t="s">
        <v>268</v>
      </c>
    </row>
    <row r="45" spans="1:13" ht="15" customHeight="1">
      <c r="A45" s="468" t="s">
        <v>269</v>
      </c>
      <c r="B45" s="468"/>
      <c r="C45" s="468"/>
      <c r="D45" s="468"/>
      <c r="E45" s="468"/>
      <c r="F45" s="468"/>
      <c r="G45" s="468"/>
      <c r="H45" s="468"/>
      <c r="I45" s="468"/>
      <c r="J45" s="468"/>
      <c r="K45" s="468"/>
      <c r="L45" s="468"/>
      <c r="M45" s="468"/>
    </row>
    <row r="46" spans="1:13" ht="20.25" customHeight="1">
      <c r="A46" s="348" t="s">
        <v>473</v>
      </c>
      <c r="B46" s="447" t="s">
        <v>474</v>
      </c>
      <c r="C46" s="447"/>
      <c r="D46" s="349">
        <v>28711.167799999999</v>
      </c>
      <c r="E46" s="350"/>
      <c r="F46" s="346">
        <v>67500</v>
      </c>
      <c r="G46" s="346"/>
      <c r="H46" s="346">
        <v>67500</v>
      </c>
      <c r="I46" s="346"/>
      <c r="J46" s="346">
        <v>67500</v>
      </c>
      <c r="K46" s="346"/>
      <c r="L46" s="346">
        <v>67500</v>
      </c>
      <c r="M46" s="375" t="s">
        <v>270</v>
      </c>
    </row>
    <row r="47" spans="1:13" ht="18.75" customHeight="1">
      <c r="A47" s="348" t="s">
        <v>473</v>
      </c>
      <c r="B47" s="447" t="s">
        <v>474</v>
      </c>
      <c r="C47" s="447"/>
      <c r="D47" s="349">
        <v>17117.899399999998</v>
      </c>
      <c r="E47" s="350"/>
      <c r="F47" s="346">
        <v>30860</v>
      </c>
      <c r="G47" s="346"/>
      <c r="H47" s="346">
        <v>30860</v>
      </c>
      <c r="I47" s="346"/>
      <c r="J47" s="346">
        <v>30860</v>
      </c>
      <c r="K47" s="346"/>
      <c r="L47" s="346">
        <v>30860</v>
      </c>
      <c r="M47" s="375" t="s">
        <v>271</v>
      </c>
    </row>
    <row r="48" spans="1:13" ht="28.5" customHeight="1">
      <c r="A48" s="348" t="s">
        <v>473</v>
      </c>
      <c r="B48" s="447" t="s">
        <v>474</v>
      </c>
      <c r="C48" s="447"/>
      <c r="D48" s="349">
        <v>225.86859999999999</v>
      </c>
      <c r="E48" s="350"/>
      <c r="F48" s="346">
        <v>480</v>
      </c>
      <c r="G48" s="346"/>
      <c r="H48" s="346">
        <v>480</v>
      </c>
      <c r="I48" s="346"/>
      <c r="J48" s="346">
        <v>480</v>
      </c>
      <c r="K48" s="346"/>
      <c r="L48" s="346">
        <v>480</v>
      </c>
      <c r="M48" s="375" t="s">
        <v>272</v>
      </c>
    </row>
    <row r="49" spans="1:13" ht="27.75" customHeight="1">
      <c r="A49" s="348" t="s">
        <v>473</v>
      </c>
      <c r="B49" s="447" t="s">
        <v>474</v>
      </c>
      <c r="C49" s="447"/>
      <c r="D49" s="349">
        <v>88.933499999999995</v>
      </c>
      <c r="E49" s="350"/>
      <c r="F49" s="346">
        <v>145</v>
      </c>
      <c r="G49" s="346"/>
      <c r="H49" s="346">
        <v>145</v>
      </c>
      <c r="I49" s="346"/>
      <c r="J49" s="346">
        <v>145</v>
      </c>
      <c r="K49" s="346"/>
      <c r="L49" s="346">
        <v>145</v>
      </c>
      <c r="M49" s="375" t="s">
        <v>273</v>
      </c>
    </row>
    <row r="50" spans="1:13" ht="29.25" customHeight="1">
      <c r="A50" s="348" t="s">
        <v>473</v>
      </c>
      <c r="B50" s="447" t="s">
        <v>474</v>
      </c>
      <c r="C50" s="447"/>
      <c r="D50" s="349">
        <v>81.295599999999993</v>
      </c>
      <c r="E50" s="350"/>
      <c r="F50" s="346">
        <v>182</v>
      </c>
      <c r="G50" s="346"/>
      <c r="H50" s="346">
        <v>182</v>
      </c>
      <c r="I50" s="346"/>
      <c r="J50" s="346">
        <v>182</v>
      </c>
      <c r="K50" s="346"/>
      <c r="L50" s="346">
        <v>182</v>
      </c>
      <c r="M50" s="375" t="s">
        <v>274</v>
      </c>
    </row>
    <row r="51" spans="1:13" ht="24.75" customHeight="1">
      <c r="A51" s="348" t="s">
        <v>473</v>
      </c>
      <c r="B51" s="447" t="s">
        <v>474</v>
      </c>
      <c r="C51" s="447"/>
      <c r="D51" s="349">
        <v>329.34379999999999</v>
      </c>
      <c r="E51" s="350"/>
      <c r="F51" s="346">
        <v>673</v>
      </c>
      <c r="G51" s="346"/>
      <c r="H51" s="346">
        <v>673</v>
      </c>
      <c r="I51" s="346"/>
      <c r="J51" s="346">
        <v>673</v>
      </c>
      <c r="K51" s="346"/>
      <c r="L51" s="346">
        <v>673</v>
      </c>
      <c r="M51" s="375" t="s">
        <v>275</v>
      </c>
    </row>
    <row r="52" spans="1:13" ht="24.75" customHeight="1">
      <c r="A52" s="348" t="s">
        <v>473</v>
      </c>
      <c r="B52" s="447" t="s">
        <v>474</v>
      </c>
      <c r="C52" s="447"/>
      <c r="D52" s="349">
        <v>329.34379999999999</v>
      </c>
      <c r="E52" s="350"/>
      <c r="F52" s="346">
        <v>673</v>
      </c>
      <c r="G52" s="346"/>
      <c r="H52" s="346">
        <v>0</v>
      </c>
      <c r="I52" s="346">
        <v>2900</v>
      </c>
      <c r="J52" s="346">
        <v>2900</v>
      </c>
      <c r="K52" s="346"/>
      <c r="L52" s="346">
        <v>2900</v>
      </c>
      <c r="M52" s="375" t="s">
        <v>149</v>
      </c>
    </row>
    <row r="53" spans="1:13" ht="15" customHeight="1">
      <c r="A53" s="468" t="s">
        <v>494</v>
      </c>
      <c r="B53" s="468"/>
      <c r="C53" s="468"/>
      <c r="D53" s="468"/>
      <c r="E53" s="468"/>
      <c r="F53" s="468"/>
      <c r="G53" s="468"/>
      <c r="H53" s="468"/>
      <c r="I53" s="468"/>
      <c r="J53" s="468"/>
      <c r="K53" s="468"/>
      <c r="L53" s="468"/>
      <c r="M53" s="468"/>
    </row>
    <row r="54" spans="1:13" ht="17.25" customHeight="1">
      <c r="A54" s="348" t="s">
        <v>473</v>
      </c>
      <c r="B54" s="447" t="s">
        <v>474</v>
      </c>
      <c r="C54" s="447"/>
      <c r="D54" s="349">
        <v>20449.754499999999</v>
      </c>
      <c r="E54" s="350"/>
      <c r="F54" s="346">
        <v>45260</v>
      </c>
      <c r="G54" s="346"/>
      <c r="H54" s="346">
        <v>45260</v>
      </c>
      <c r="I54" s="346"/>
      <c r="J54" s="346">
        <v>45260</v>
      </c>
      <c r="K54" s="346"/>
      <c r="L54" s="346">
        <v>45260</v>
      </c>
      <c r="M54" s="375" t="s">
        <v>276</v>
      </c>
    </row>
    <row r="55" spans="1:13" ht="15" customHeight="1">
      <c r="A55" s="348" t="s">
        <v>473</v>
      </c>
      <c r="B55" s="447" t="s">
        <v>474</v>
      </c>
      <c r="C55" s="447"/>
      <c r="D55" s="349">
        <v>227.00040000000001</v>
      </c>
      <c r="E55" s="350"/>
      <c r="F55" s="346">
        <v>454</v>
      </c>
      <c r="G55" s="346"/>
      <c r="H55" s="346">
        <v>454</v>
      </c>
      <c r="I55" s="346"/>
      <c r="J55" s="346">
        <v>454</v>
      </c>
      <c r="K55" s="346"/>
      <c r="L55" s="346">
        <v>454</v>
      </c>
      <c r="M55" s="375" t="s">
        <v>277</v>
      </c>
    </row>
    <row r="56" spans="1:13" ht="15" customHeight="1">
      <c r="A56" s="468" t="s">
        <v>479</v>
      </c>
      <c r="B56" s="468"/>
      <c r="C56" s="468"/>
      <c r="D56" s="468"/>
      <c r="E56" s="468"/>
      <c r="F56" s="468"/>
      <c r="G56" s="468"/>
      <c r="H56" s="468"/>
      <c r="I56" s="468"/>
      <c r="J56" s="468"/>
      <c r="K56" s="468"/>
      <c r="L56" s="468"/>
      <c r="M56" s="468"/>
    </row>
    <row r="57" spans="1:13" ht="18.75" customHeight="1">
      <c r="A57" s="348" t="s">
        <v>473</v>
      </c>
      <c r="B57" s="447" t="s">
        <v>474</v>
      </c>
      <c r="C57" s="447"/>
      <c r="D57" s="349">
        <v>250</v>
      </c>
      <c r="E57" s="350"/>
      <c r="F57" s="346">
        <v>500</v>
      </c>
      <c r="G57" s="346"/>
      <c r="H57" s="346">
        <v>500</v>
      </c>
      <c r="I57" s="346"/>
      <c r="J57" s="346">
        <v>500</v>
      </c>
      <c r="K57" s="346">
        <v>600</v>
      </c>
      <c r="L57" s="346">
        <v>1100</v>
      </c>
      <c r="M57" s="375" t="s">
        <v>278</v>
      </c>
    </row>
    <row r="58" spans="1:13" ht="15" customHeight="1">
      <c r="A58" s="469" t="s">
        <v>279</v>
      </c>
      <c r="B58" s="469"/>
      <c r="C58" s="469"/>
      <c r="D58" s="29">
        <v>80870.657600000006</v>
      </c>
      <c r="E58" s="30"/>
      <c r="F58" s="31">
        <v>173513</v>
      </c>
      <c r="G58" s="31">
        <v>0</v>
      </c>
      <c r="H58" s="31">
        <v>172840</v>
      </c>
      <c r="I58" s="31">
        <v>2900</v>
      </c>
      <c r="J58" s="31">
        <v>175740</v>
      </c>
      <c r="K58" s="31">
        <v>600</v>
      </c>
      <c r="L58" s="31">
        <v>176340</v>
      </c>
      <c r="M58" s="322" t="s">
        <v>473</v>
      </c>
    </row>
    <row r="59" spans="1:13" ht="15" customHeight="1">
      <c r="A59" s="470" t="s">
        <v>280</v>
      </c>
      <c r="B59" s="470"/>
      <c r="C59" s="470"/>
      <c r="D59" s="470"/>
      <c r="E59" s="470"/>
      <c r="F59" s="470"/>
      <c r="G59" s="470"/>
      <c r="H59" s="470"/>
      <c r="I59" s="470"/>
      <c r="J59" s="470"/>
      <c r="K59" s="470"/>
      <c r="L59" s="470"/>
      <c r="M59" s="470"/>
    </row>
    <row r="60" spans="1:13" ht="15" customHeight="1">
      <c r="A60" s="468" t="s">
        <v>506</v>
      </c>
      <c r="B60" s="468"/>
      <c r="C60" s="468"/>
      <c r="D60" s="468"/>
      <c r="E60" s="468"/>
      <c r="F60" s="468"/>
      <c r="G60" s="468"/>
      <c r="H60" s="468"/>
      <c r="I60" s="468"/>
      <c r="J60" s="468"/>
      <c r="K60" s="468"/>
      <c r="L60" s="468"/>
      <c r="M60" s="468"/>
    </row>
    <row r="61" spans="1:13" ht="18" customHeight="1">
      <c r="A61" s="348" t="s">
        <v>473</v>
      </c>
      <c r="B61" s="447" t="s">
        <v>474</v>
      </c>
      <c r="C61" s="447"/>
      <c r="D61" s="349">
        <v>179.99940000000001</v>
      </c>
      <c r="E61" s="350"/>
      <c r="F61" s="374">
        <v>301</v>
      </c>
      <c r="G61" s="374"/>
      <c r="H61" s="346">
        <v>301</v>
      </c>
      <c r="I61" s="346"/>
      <c r="J61" s="346">
        <v>301</v>
      </c>
      <c r="K61" s="346"/>
      <c r="L61" s="346">
        <v>301</v>
      </c>
      <c r="M61" s="375" t="s">
        <v>633</v>
      </c>
    </row>
    <row r="62" spans="1:13" ht="15" customHeight="1">
      <c r="A62" s="468" t="s">
        <v>520</v>
      </c>
      <c r="B62" s="468"/>
      <c r="C62" s="468"/>
      <c r="D62" s="468"/>
      <c r="E62" s="468"/>
      <c r="F62" s="468"/>
      <c r="G62" s="468"/>
      <c r="H62" s="468"/>
      <c r="I62" s="468"/>
      <c r="J62" s="468"/>
      <c r="K62" s="468"/>
      <c r="L62" s="468"/>
      <c r="M62" s="468"/>
    </row>
    <row r="63" spans="1:13" ht="26.25" customHeight="1">
      <c r="A63" s="348" t="s">
        <v>473</v>
      </c>
      <c r="B63" s="447" t="s">
        <v>474</v>
      </c>
      <c r="C63" s="447"/>
      <c r="D63" s="349">
        <v>156.05099999999999</v>
      </c>
      <c r="E63" s="350"/>
      <c r="F63" s="374">
        <v>318</v>
      </c>
      <c r="G63" s="374"/>
      <c r="H63" s="346">
        <v>318</v>
      </c>
      <c r="I63" s="346"/>
      <c r="J63" s="346">
        <v>318</v>
      </c>
      <c r="K63" s="346"/>
      <c r="L63" s="346">
        <v>318</v>
      </c>
      <c r="M63" s="375" t="s">
        <v>311</v>
      </c>
    </row>
    <row r="64" spans="1:13" ht="15" customHeight="1">
      <c r="A64" s="468" t="s">
        <v>479</v>
      </c>
      <c r="B64" s="468"/>
      <c r="C64" s="468"/>
      <c r="D64" s="468"/>
      <c r="E64" s="468"/>
      <c r="F64" s="468"/>
      <c r="G64" s="468"/>
      <c r="H64" s="468"/>
      <c r="I64" s="468"/>
      <c r="J64" s="468"/>
      <c r="K64" s="468"/>
      <c r="L64" s="468"/>
      <c r="M64" s="468"/>
    </row>
    <row r="65" spans="1:15" ht="15" customHeight="1">
      <c r="A65" s="348" t="s">
        <v>473</v>
      </c>
      <c r="B65" s="447" t="s">
        <v>474</v>
      </c>
      <c r="C65" s="447"/>
      <c r="D65" s="349">
        <v>267.16800000000001</v>
      </c>
      <c r="E65" s="350"/>
      <c r="F65" s="374">
        <v>448</v>
      </c>
      <c r="G65" s="374"/>
      <c r="H65" s="346">
        <v>448</v>
      </c>
      <c r="I65" s="346"/>
      <c r="J65" s="346">
        <v>448</v>
      </c>
      <c r="K65" s="346"/>
      <c r="L65" s="346">
        <v>448</v>
      </c>
      <c r="M65" s="375" t="s">
        <v>634</v>
      </c>
    </row>
    <row r="66" spans="1:15" ht="17.25" customHeight="1">
      <c r="A66" s="348" t="s">
        <v>473</v>
      </c>
      <c r="B66" s="447" t="s">
        <v>474</v>
      </c>
      <c r="C66" s="447"/>
      <c r="D66" s="349">
        <v>0</v>
      </c>
      <c r="E66" s="350"/>
      <c r="F66" s="374">
        <v>13</v>
      </c>
      <c r="G66" s="374"/>
      <c r="H66" s="346">
        <v>13</v>
      </c>
      <c r="I66" s="346"/>
      <c r="J66" s="346">
        <v>13</v>
      </c>
      <c r="K66" s="346"/>
      <c r="L66" s="346">
        <v>13</v>
      </c>
      <c r="M66" s="375" t="s">
        <v>281</v>
      </c>
    </row>
    <row r="67" spans="1:15" ht="17.25" customHeight="1">
      <c r="A67" s="348" t="s">
        <v>473</v>
      </c>
      <c r="B67" s="447" t="s">
        <v>474</v>
      </c>
      <c r="C67" s="447"/>
      <c r="D67" s="349">
        <v>154.47929999999999</v>
      </c>
      <c r="E67" s="350"/>
      <c r="F67" s="374">
        <v>266</v>
      </c>
      <c r="G67" s="374"/>
      <c r="H67" s="346">
        <v>266</v>
      </c>
      <c r="I67" s="346"/>
      <c r="J67" s="346">
        <v>266</v>
      </c>
      <c r="K67" s="346"/>
      <c r="L67" s="346">
        <v>266</v>
      </c>
      <c r="M67" s="375" t="s">
        <v>282</v>
      </c>
    </row>
    <row r="68" spans="1:15" ht="27.75" customHeight="1">
      <c r="A68" s="348" t="s">
        <v>473</v>
      </c>
      <c r="B68" s="447" t="s">
        <v>474</v>
      </c>
      <c r="C68" s="447"/>
      <c r="D68" s="349">
        <v>146.16589999999999</v>
      </c>
      <c r="E68" s="350"/>
      <c r="F68" s="374">
        <v>603</v>
      </c>
      <c r="G68" s="374"/>
      <c r="H68" s="346">
        <v>603</v>
      </c>
      <c r="I68" s="346"/>
      <c r="J68" s="346">
        <v>603</v>
      </c>
      <c r="K68" s="346"/>
      <c r="L68" s="346">
        <v>603</v>
      </c>
      <c r="M68" s="375" t="s">
        <v>312</v>
      </c>
    </row>
    <row r="69" spans="1:15" ht="18.75" customHeight="1">
      <c r="A69" s="348" t="s">
        <v>473</v>
      </c>
      <c r="B69" s="447" t="s">
        <v>474</v>
      </c>
      <c r="C69" s="447"/>
      <c r="D69" s="349">
        <v>0</v>
      </c>
      <c r="E69" s="350"/>
      <c r="F69" s="374">
        <v>24</v>
      </c>
      <c r="G69" s="374"/>
      <c r="H69" s="346">
        <v>24</v>
      </c>
      <c r="I69" s="346"/>
      <c r="J69" s="346">
        <v>24</v>
      </c>
      <c r="K69" s="346"/>
      <c r="L69" s="346">
        <v>24</v>
      </c>
      <c r="M69" s="375" t="s">
        <v>283</v>
      </c>
    </row>
    <row r="70" spans="1:15" ht="15" customHeight="1">
      <c r="A70" s="468" t="s">
        <v>569</v>
      </c>
      <c r="B70" s="468"/>
      <c r="C70" s="468"/>
      <c r="D70" s="468"/>
      <c r="E70" s="468"/>
      <c r="F70" s="468"/>
      <c r="G70" s="468"/>
      <c r="H70" s="468"/>
      <c r="I70" s="468"/>
      <c r="J70" s="468"/>
      <c r="K70" s="468"/>
      <c r="L70" s="468"/>
      <c r="M70" s="468"/>
    </row>
    <row r="71" spans="1:15" ht="15.75" customHeight="1">
      <c r="A71" s="348" t="s">
        <v>473</v>
      </c>
      <c r="B71" s="447" t="s">
        <v>474</v>
      </c>
      <c r="C71" s="447"/>
      <c r="D71" s="349">
        <v>7455.0005000000001</v>
      </c>
      <c r="E71" s="350"/>
      <c r="F71" s="374">
        <v>16265</v>
      </c>
      <c r="G71" s="374">
        <v>-465</v>
      </c>
      <c r="H71" s="346">
        <v>15800</v>
      </c>
      <c r="I71" s="346"/>
      <c r="J71" s="346">
        <v>15800</v>
      </c>
      <c r="K71" s="346"/>
      <c r="L71" s="346">
        <v>15800</v>
      </c>
      <c r="M71" s="375" t="s">
        <v>635</v>
      </c>
      <c r="O71" s="323"/>
    </row>
    <row r="72" spans="1:15" ht="15" customHeight="1">
      <c r="A72" s="469" t="s">
        <v>284</v>
      </c>
      <c r="B72" s="469"/>
      <c r="C72" s="469"/>
      <c r="D72" s="29">
        <v>8358.8641000000007</v>
      </c>
      <c r="E72" s="30"/>
      <c r="F72" s="31">
        <v>18238</v>
      </c>
      <c r="G72" s="31">
        <v>-465</v>
      </c>
      <c r="H72" s="31">
        <v>17773</v>
      </c>
      <c r="I72" s="31">
        <v>0</v>
      </c>
      <c r="J72" s="31">
        <v>17773</v>
      </c>
      <c r="K72" s="31">
        <v>0</v>
      </c>
      <c r="L72" s="31">
        <v>17773</v>
      </c>
      <c r="M72" s="322" t="s">
        <v>473</v>
      </c>
    </row>
    <row r="73" spans="1:15" ht="15" customHeight="1">
      <c r="A73" s="470" t="s">
        <v>285</v>
      </c>
      <c r="B73" s="470"/>
      <c r="C73" s="470"/>
      <c r="D73" s="470"/>
      <c r="E73" s="470"/>
      <c r="F73" s="470"/>
      <c r="G73" s="470"/>
      <c r="H73" s="470"/>
      <c r="I73" s="470"/>
      <c r="J73" s="470"/>
      <c r="K73" s="470"/>
      <c r="L73" s="470"/>
      <c r="M73" s="470"/>
    </row>
    <row r="74" spans="1:15" ht="15" customHeight="1">
      <c r="A74" s="468" t="s">
        <v>479</v>
      </c>
      <c r="B74" s="468"/>
      <c r="C74" s="468"/>
      <c r="D74" s="468"/>
      <c r="E74" s="468"/>
      <c r="F74" s="468"/>
      <c r="G74" s="468"/>
      <c r="H74" s="468"/>
      <c r="I74" s="468"/>
      <c r="J74" s="468"/>
      <c r="K74" s="468"/>
      <c r="L74" s="468"/>
      <c r="M74" s="468"/>
    </row>
    <row r="75" spans="1:15" ht="76.5" customHeight="1">
      <c r="A75" s="348" t="s">
        <v>473</v>
      </c>
      <c r="B75" s="447" t="s">
        <v>474</v>
      </c>
      <c r="C75" s="447"/>
      <c r="D75" s="349">
        <v>70.648499999999999</v>
      </c>
      <c r="E75" s="350"/>
      <c r="F75" s="374">
        <v>250</v>
      </c>
      <c r="G75" s="374"/>
      <c r="H75" s="346">
        <v>250</v>
      </c>
      <c r="I75" s="346"/>
      <c r="J75" s="346">
        <v>250</v>
      </c>
      <c r="K75" s="346"/>
      <c r="L75" s="346">
        <v>250</v>
      </c>
      <c r="M75" s="375" t="s">
        <v>319</v>
      </c>
    </row>
    <row r="76" spans="1:15" ht="15" customHeight="1">
      <c r="A76" s="469" t="s">
        <v>286</v>
      </c>
      <c r="B76" s="469"/>
      <c r="C76" s="469"/>
      <c r="D76" s="29">
        <v>70.648499999999999</v>
      </c>
      <c r="E76" s="30"/>
      <c r="F76" s="31">
        <v>250</v>
      </c>
      <c r="G76" s="31">
        <v>0</v>
      </c>
      <c r="H76" s="31">
        <v>250</v>
      </c>
      <c r="I76" s="31">
        <v>0</v>
      </c>
      <c r="J76" s="31">
        <v>250</v>
      </c>
      <c r="K76" s="31">
        <v>0</v>
      </c>
      <c r="L76" s="31">
        <v>250</v>
      </c>
      <c r="M76" s="322" t="s">
        <v>473</v>
      </c>
    </row>
    <row r="77" spans="1:15" ht="30" customHeight="1">
      <c r="A77" s="469" t="s">
        <v>287</v>
      </c>
      <c r="B77" s="469"/>
      <c r="C77" s="469"/>
      <c r="D77" s="376">
        <v>292115.74810999999</v>
      </c>
      <c r="E77" s="377"/>
      <c r="F77" s="378">
        <v>588710</v>
      </c>
      <c r="G77" s="378">
        <v>-50465</v>
      </c>
      <c r="H77" s="378">
        <v>537572</v>
      </c>
      <c r="I77" s="378">
        <v>-3100</v>
      </c>
      <c r="J77" s="378">
        <v>534472</v>
      </c>
      <c r="K77" s="378">
        <v>0</v>
      </c>
      <c r="L77" s="378">
        <v>534472</v>
      </c>
      <c r="M77" s="322" t="s">
        <v>473</v>
      </c>
    </row>
    <row r="78" spans="1:15">
      <c r="L78" s="323" t="s">
        <v>176</v>
      </c>
    </row>
    <row r="80" spans="1:15">
      <c r="A80" s="324" t="s">
        <v>298</v>
      </c>
      <c r="B80" s="325"/>
      <c r="C80" s="325"/>
      <c r="D80" s="325"/>
      <c r="E80" s="325"/>
      <c r="F80" s="325"/>
      <c r="G80" s="325"/>
      <c r="H80" s="325"/>
      <c r="I80" s="325"/>
      <c r="J80" s="325"/>
      <c r="K80" s="325"/>
      <c r="L80" s="325"/>
      <c r="M80" s="325"/>
    </row>
    <row r="81" spans="1:13">
      <c r="A81" s="325"/>
      <c r="B81" s="325"/>
      <c r="C81" s="325"/>
      <c r="D81" s="325"/>
      <c r="E81" s="325"/>
      <c r="F81" s="325"/>
      <c r="G81" s="325"/>
      <c r="H81" s="325"/>
      <c r="I81" s="325"/>
      <c r="J81" s="325"/>
      <c r="K81" s="325"/>
      <c r="L81" s="325"/>
      <c r="M81" s="325"/>
    </row>
    <row r="82" spans="1:13" s="381" customFormat="1" ht="12.75">
      <c r="A82" s="477" t="s">
        <v>299</v>
      </c>
      <c r="B82" s="478"/>
      <c r="C82" s="379"/>
      <c r="D82" s="379">
        <v>122892.24741000001</v>
      </c>
      <c r="E82" s="379">
        <v>0</v>
      </c>
      <c r="F82" s="379">
        <v>261532</v>
      </c>
      <c r="G82" s="379">
        <v>0</v>
      </c>
      <c r="H82" s="379">
        <v>260859</v>
      </c>
      <c r="I82" s="379">
        <v>1900</v>
      </c>
      <c r="J82" s="379">
        <v>262759</v>
      </c>
      <c r="K82" s="379">
        <v>0</v>
      </c>
      <c r="L82" s="379">
        <v>262759</v>
      </c>
      <c r="M82" s="380"/>
    </row>
    <row r="83" spans="1:13" s="381" customFormat="1" ht="12.75">
      <c r="A83" s="382" t="s">
        <v>300</v>
      </c>
      <c r="B83" s="383"/>
      <c r="C83" s="384"/>
      <c r="D83" s="384">
        <v>148708.45000000001</v>
      </c>
      <c r="E83" s="384">
        <v>0</v>
      </c>
      <c r="F83" s="384">
        <v>284127</v>
      </c>
      <c r="G83" s="384">
        <v>-50000</v>
      </c>
      <c r="H83" s="384">
        <v>234127</v>
      </c>
      <c r="I83" s="384">
        <v>-5000</v>
      </c>
      <c r="J83" s="384">
        <v>229127</v>
      </c>
      <c r="K83" s="384">
        <v>0</v>
      </c>
      <c r="L83" s="384">
        <v>229127</v>
      </c>
      <c r="M83" s="385"/>
    </row>
    <row r="84" spans="1:13" s="381" customFormat="1" ht="12.75">
      <c r="A84" s="386" t="s">
        <v>577</v>
      </c>
      <c r="B84" s="387"/>
      <c r="C84" s="388"/>
      <c r="D84" s="388">
        <v>147422.07800000001</v>
      </c>
      <c r="E84" s="388">
        <v>0</v>
      </c>
      <c r="F84" s="388">
        <v>282076</v>
      </c>
      <c r="G84" s="388">
        <v>-50000</v>
      </c>
      <c r="H84" s="388">
        <v>232076</v>
      </c>
      <c r="I84" s="388">
        <v>-5000</v>
      </c>
      <c r="J84" s="388">
        <v>227076</v>
      </c>
      <c r="K84" s="388">
        <v>0</v>
      </c>
      <c r="L84" s="388">
        <v>227076</v>
      </c>
      <c r="M84" s="389"/>
    </row>
    <row r="85" spans="1:13" s="381" customFormat="1" ht="12.75">
      <c r="A85" s="386" t="s">
        <v>301</v>
      </c>
      <c r="B85" s="387"/>
      <c r="C85" s="388"/>
      <c r="D85" s="388">
        <v>1055.6400000000001</v>
      </c>
      <c r="E85" s="388">
        <v>0</v>
      </c>
      <c r="F85" s="388">
        <v>1600</v>
      </c>
      <c r="G85" s="388">
        <v>0</v>
      </c>
      <c r="H85" s="388">
        <v>1600</v>
      </c>
      <c r="I85" s="388">
        <v>0</v>
      </c>
      <c r="J85" s="388">
        <v>1600</v>
      </c>
      <c r="K85" s="388">
        <v>0</v>
      </c>
      <c r="L85" s="388">
        <v>1600</v>
      </c>
      <c r="M85" s="389"/>
    </row>
    <row r="86" spans="1:13" s="381" customFormat="1" ht="12.75">
      <c r="A86" s="479" t="s">
        <v>302</v>
      </c>
      <c r="B86" s="480"/>
      <c r="C86" s="390"/>
      <c r="D86" s="388">
        <v>230.732</v>
      </c>
      <c r="E86" s="388">
        <v>0</v>
      </c>
      <c r="F86" s="388">
        <v>451</v>
      </c>
      <c r="G86" s="388">
        <v>0</v>
      </c>
      <c r="H86" s="388">
        <v>451</v>
      </c>
      <c r="I86" s="388">
        <v>0</v>
      </c>
      <c r="J86" s="388">
        <v>451</v>
      </c>
      <c r="K86" s="388">
        <v>0</v>
      </c>
      <c r="L86" s="388">
        <v>451</v>
      </c>
      <c r="M86" s="389"/>
    </row>
    <row r="87" spans="1:13" s="381" customFormat="1" ht="12.75">
      <c r="A87" s="481" t="s">
        <v>303</v>
      </c>
      <c r="B87" s="482"/>
      <c r="C87" s="391"/>
      <c r="D87" s="392">
        <v>13389.394</v>
      </c>
      <c r="E87" s="392">
        <v>0</v>
      </c>
      <c r="F87" s="392">
        <v>26786</v>
      </c>
      <c r="G87" s="392">
        <v>0</v>
      </c>
      <c r="H87" s="392">
        <v>26786</v>
      </c>
      <c r="I87" s="392">
        <v>0</v>
      </c>
      <c r="J87" s="392">
        <v>26786</v>
      </c>
      <c r="K87" s="392">
        <v>0</v>
      </c>
      <c r="L87" s="392">
        <v>26786</v>
      </c>
      <c r="M87" s="385"/>
    </row>
    <row r="88" spans="1:13" s="381" customFormat="1" ht="12.75">
      <c r="A88" s="393" t="s">
        <v>304</v>
      </c>
      <c r="B88" s="394"/>
      <c r="C88" s="391"/>
      <c r="D88" s="395">
        <v>7455.0005000000001</v>
      </c>
      <c r="E88" s="395">
        <v>0</v>
      </c>
      <c r="F88" s="395">
        <v>16265</v>
      </c>
      <c r="G88" s="395">
        <v>-465</v>
      </c>
      <c r="H88" s="395">
        <v>15800</v>
      </c>
      <c r="I88" s="395">
        <v>0</v>
      </c>
      <c r="J88" s="395">
        <v>15800</v>
      </c>
      <c r="K88" s="395">
        <v>0</v>
      </c>
      <c r="L88" s="395">
        <v>15800</v>
      </c>
      <c r="M88" s="385"/>
    </row>
    <row r="89" spans="1:13" s="381" customFormat="1" ht="12.75">
      <c r="A89" s="475" t="s">
        <v>305</v>
      </c>
      <c r="B89" s="476"/>
      <c r="C89" s="396"/>
      <c r="D89" s="397">
        <v>292445.09191000002</v>
      </c>
      <c r="E89" s="397">
        <v>0</v>
      </c>
      <c r="F89" s="397">
        <v>588710</v>
      </c>
      <c r="G89" s="397">
        <v>-50465</v>
      </c>
      <c r="H89" s="397">
        <v>537572</v>
      </c>
      <c r="I89" s="397">
        <v>-3100</v>
      </c>
      <c r="J89" s="397">
        <v>534472</v>
      </c>
      <c r="K89" s="397">
        <v>0</v>
      </c>
      <c r="L89" s="397">
        <v>534472</v>
      </c>
      <c r="M89" s="398"/>
    </row>
    <row r="91" spans="1:13">
      <c r="D91" s="319" t="s">
        <v>467</v>
      </c>
      <c r="F91" s="323">
        <v>504705</v>
      </c>
      <c r="M91" s="323"/>
    </row>
  </sheetData>
  <mergeCells count="81">
    <mergeCell ref="B61:C61"/>
    <mergeCell ref="A64:M64"/>
    <mergeCell ref="A76:C76"/>
    <mergeCell ref="A77:C77"/>
    <mergeCell ref="B69:C69"/>
    <mergeCell ref="A70:M70"/>
    <mergeCell ref="B71:C71"/>
    <mergeCell ref="A72:C72"/>
    <mergeCell ref="B75:C75"/>
    <mergeCell ref="A74:M74"/>
    <mergeCell ref="B65:C65"/>
    <mergeCell ref="B66:C66"/>
    <mergeCell ref="B67:C67"/>
    <mergeCell ref="B49:C49"/>
    <mergeCell ref="B50:C50"/>
    <mergeCell ref="A73:M73"/>
    <mergeCell ref="B54:C54"/>
    <mergeCell ref="B55:C55"/>
    <mergeCell ref="B68:C68"/>
    <mergeCell ref="A62:M62"/>
    <mergeCell ref="B63:C63"/>
    <mergeCell ref="B57:C57"/>
    <mergeCell ref="A53:M53"/>
    <mergeCell ref="B52:C52"/>
    <mergeCell ref="A58:C58"/>
    <mergeCell ref="A59:M59"/>
    <mergeCell ref="A60:M60"/>
    <mergeCell ref="A56:M56"/>
    <mergeCell ref="B51:C51"/>
    <mergeCell ref="A42:M42"/>
    <mergeCell ref="A45:M45"/>
    <mergeCell ref="B46:C46"/>
    <mergeCell ref="B47:C47"/>
    <mergeCell ref="B48:C48"/>
    <mergeCell ref="A89:B89"/>
    <mergeCell ref="A82:B82"/>
    <mergeCell ref="A86:B86"/>
    <mergeCell ref="A87:B87"/>
    <mergeCell ref="B30:C30"/>
    <mergeCell ref="A43:M43"/>
    <mergeCell ref="B44:C44"/>
    <mergeCell ref="A33:C33"/>
    <mergeCell ref="A34:M34"/>
    <mergeCell ref="A35:M35"/>
    <mergeCell ref="B36:C36"/>
    <mergeCell ref="B37:C37"/>
    <mergeCell ref="B38:C38"/>
    <mergeCell ref="A39:M39"/>
    <mergeCell ref="B40:C40"/>
    <mergeCell ref="A41:C41"/>
    <mergeCell ref="A31:M31"/>
    <mergeCell ref="B32:C32"/>
    <mergeCell ref="A28:M28"/>
    <mergeCell ref="B12:C12"/>
    <mergeCell ref="B13:C13"/>
    <mergeCell ref="A14:M14"/>
    <mergeCell ref="B15:C15"/>
    <mergeCell ref="B16:C16"/>
    <mergeCell ref="A22:C22"/>
    <mergeCell ref="A23:M23"/>
    <mergeCell ref="A24:M24"/>
    <mergeCell ref="B29:C29"/>
    <mergeCell ref="A1:M1"/>
    <mergeCell ref="B2:C2"/>
    <mergeCell ref="B10:C10"/>
    <mergeCell ref="B11:C11"/>
    <mergeCell ref="B8:C8"/>
    <mergeCell ref="B9:C9"/>
    <mergeCell ref="A3:B3"/>
    <mergeCell ref="A4:M4"/>
    <mergeCell ref="A5:M5"/>
    <mergeCell ref="B6:C6"/>
    <mergeCell ref="B7:C7"/>
    <mergeCell ref="A17:M17"/>
    <mergeCell ref="B18:C18"/>
    <mergeCell ref="B25:C25"/>
    <mergeCell ref="A26:C26"/>
    <mergeCell ref="A27:M27"/>
    <mergeCell ref="B19:C19"/>
    <mergeCell ref="B20:C20"/>
    <mergeCell ref="B21:C21"/>
  </mergeCells>
  <phoneticPr fontId="18" type="noConversion"/>
  <pageMargins left="0.43307086614173229" right="0.43307086614173229" top="0.27559055118110237" bottom="0.27559055118110237" header="0.51181102362204722" footer="0.11811023622047245"/>
  <pageSetup paperSize="9" scale="85" firstPageNumber="12" fitToHeight="0" pageOrder="overThenDown" orientation="portrait" useFirstPageNumber="1" horizontalDpi="300" verticalDpi="300" r:id="rId1"/>
  <headerFooter alignWithMargins="0">
    <oddFooter>&amp;C&amp;P</oddFooter>
  </headerFooter>
  <rowBreaks count="1" manualBreakCount="1">
    <brk id="4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8"/>
  <sheetViews>
    <sheetView zoomScaleNormal="100" zoomScaleSheetLayoutView="100" workbookViewId="0">
      <selection activeCell="J2" sqref="J2"/>
    </sheetView>
  </sheetViews>
  <sheetFormatPr defaultRowHeight="12.75" outlineLevelCol="1"/>
  <cols>
    <col min="1" max="1" width="9.5703125" customWidth="1"/>
    <col min="2" max="2" width="10.5703125" customWidth="1"/>
    <col min="3" max="3" width="15.7109375" customWidth="1"/>
    <col min="4" max="4" width="10.7109375" hidden="1" customWidth="1" outlineLevel="1"/>
    <col min="5" max="5" width="0.140625" hidden="1" customWidth="1" outlineLevel="1"/>
    <col min="6" max="7" width="10.7109375" style="18" hidden="1" customWidth="1" outlineLevel="1"/>
    <col min="8" max="8" width="10.7109375" style="18" hidden="1" customWidth="1" outlineLevel="1" collapsed="1"/>
    <col min="9" max="9" width="12.28515625" style="18" hidden="1" customWidth="1" outlineLevel="1"/>
    <col min="10" max="10" width="14.140625" style="18" customWidth="1" collapsed="1"/>
    <col min="11" max="11" width="60" customWidth="1"/>
  </cols>
  <sheetData>
    <row r="1" spans="1:11" ht="33.75" customHeight="1" thickBot="1">
      <c r="A1" s="429" t="s">
        <v>673</v>
      </c>
      <c r="B1" s="429"/>
      <c r="C1" s="429"/>
      <c r="D1" s="429"/>
      <c r="E1" s="429"/>
      <c r="F1" s="429"/>
      <c r="G1" s="429"/>
      <c r="H1" s="429"/>
      <c r="I1" s="429"/>
      <c r="J1" s="429"/>
      <c r="K1" s="429"/>
    </row>
    <row r="2" spans="1:11" ht="43.5" customHeight="1" thickBot="1">
      <c r="A2" s="2" t="s">
        <v>470</v>
      </c>
      <c r="B2" s="430" t="s">
        <v>471</v>
      </c>
      <c r="C2" s="430"/>
      <c r="D2" s="327" t="s">
        <v>293</v>
      </c>
      <c r="E2" s="327"/>
      <c r="F2" s="13" t="s">
        <v>292</v>
      </c>
      <c r="G2" s="13" t="s">
        <v>449</v>
      </c>
      <c r="H2" s="254" t="s">
        <v>146</v>
      </c>
      <c r="I2" s="62" t="s">
        <v>160</v>
      </c>
      <c r="J2" s="57" t="s">
        <v>657</v>
      </c>
      <c r="K2" s="333" t="s">
        <v>630</v>
      </c>
    </row>
    <row r="3" spans="1:11" ht="18" customHeight="1">
      <c r="A3" s="425" t="s">
        <v>472</v>
      </c>
      <c r="B3" s="425"/>
      <c r="C3" s="1"/>
      <c r="D3" s="1"/>
      <c r="E3" s="1"/>
      <c r="F3" s="14"/>
      <c r="G3" s="14"/>
      <c r="H3" s="14"/>
      <c r="I3" s="14"/>
      <c r="J3" s="14"/>
      <c r="K3" s="1"/>
    </row>
    <row r="4" spans="1:11" ht="15" customHeight="1">
      <c r="A4" s="431" t="s">
        <v>497</v>
      </c>
      <c r="B4" s="431"/>
      <c r="C4" s="431"/>
      <c r="D4" s="431"/>
      <c r="E4" s="431"/>
      <c r="F4" s="431"/>
      <c r="G4" s="431"/>
      <c r="H4" s="431"/>
      <c r="I4" s="431"/>
      <c r="J4" s="431"/>
      <c r="K4" s="431"/>
    </row>
    <row r="5" spans="1:11" ht="79.5" customHeight="1">
      <c r="A5" s="3" t="s">
        <v>473</v>
      </c>
      <c r="B5" s="467" t="s">
        <v>316</v>
      </c>
      <c r="C5" s="467"/>
      <c r="D5" s="4">
        <v>0</v>
      </c>
      <c r="E5" s="5"/>
      <c r="F5" s="15">
        <v>250</v>
      </c>
      <c r="G5" s="15"/>
      <c r="H5" s="15">
        <v>250</v>
      </c>
      <c r="I5" s="15"/>
      <c r="J5" s="15">
        <v>250</v>
      </c>
      <c r="K5" s="6" t="s">
        <v>637</v>
      </c>
    </row>
    <row r="6" spans="1:11" ht="35.25" customHeight="1">
      <c r="A6" s="3"/>
      <c r="B6" s="467" t="s">
        <v>317</v>
      </c>
      <c r="C6" s="467"/>
      <c r="D6" s="4">
        <v>1530</v>
      </c>
      <c r="E6" s="5"/>
      <c r="F6" s="15">
        <v>150</v>
      </c>
      <c r="G6" s="15"/>
      <c r="H6" s="15">
        <v>150</v>
      </c>
      <c r="I6" s="15"/>
      <c r="J6" s="15">
        <v>150</v>
      </c>
      <c r="K6" s="6" t="s">
        <v>636</v>
      </c>
    </row>
    <row r="7" spans="1:11" ht="36.75" customHeight="1">
      <c r="A7" s="3"/>
      <c r="B7" s="467" t="s">
        <v>318</v>
      </c>
      <c r="C7" s="467"/>
      <c r="D7" s="34">
        <v>0</v>
      </c>
      <c r="E7" s="35"/>
      <c r="F7" s="36">
        <v>300</v>
      </c>
      <c r="G7" s="36"/>
      <c r="H7" s="15">
        <v>300</v>
      </c>
      <c r="I7" s="15"/>
      <c r="J7" s="15">
        <v>300</v>
      </c>
      <c r="K7" s="6" t="s">
        <v>575</v>
      </c>
    </row>
    <row r="8" spans="1:11" ht="30" customHeight="1">
      <c r="A8" s="438" t="s">
        <v>288</v>
      </c>
      <c r="B8" s="459"/>
      <c r="C8" s="460"/>
      <c r="D8" s="8">
        <v>1530</v>
      </c>
      <c r="E8" s="9"/>
      <c r="F8" s="17">
        <v>700</v>
      </c>
      <c r="G8" s="17">
        <v>0</v>
      </c>
      <c r="H8" s="17">
        <v>700</v>
      </c>
      <c r="I8" s="17">
        <v>0</v>
      </c>
      <c r="J8" s="17">
        <v>700</v>
      </c>
      <c r="K8" s="10" t="s">
        <v>473</v>
      </c>
    </row>
  </sheetData>
  <mergeCells count="8">
    <mergeCell ref="A8:C8"/>
    <mergeCell ref="A3:B3"/>
    <mergeCell ref="A1:K1"/>
    <mergeCell ref="B2:C2"/>
    <mergeCell ref="B6:C6"/>
    <mergeCell ref="B7:C7"/>
    <mergeCell ref="A4:K4"/>
    <mergeCell ref="B5:C5"/>
  </mergeCells>
  <phoneticPr fontId="18" type="noConversion"/>
  <pageMargins left="1.0236220472440944" right="0.43307086614173229" top="1.6535433070866143" bottom="0.27559055118110237" header="0.51181102362204722" footer="0.11811023622047245"/>
  <pageSetup paperSize="9" scale="80" firstPageNumber="14" pageOrder="overThenDown" orientation="portrait" useFirstPageNumber="1" horizontalDpi="300" verticalDpi="300"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6"/>
  <sheetViews>
    <sheetView zoomScaleNormal="100" zoomScaleSheetLayoutView="100" workbookViewId="0">
      <selection sqref="A1:K1"/>
    </sheetView>
  </sheetViews>
  <sheetFormatPr defaultRowHeight="12.75" outlineLevelCol="1"/>
  <cols>
    <col min="1" max="1" width="9.5703125" style="19" customWidth="1"/>
    <col min="2" max="2" width="10.5703125" style="19" customWidth="1"/>
    <col min="3" max="3" width="15.7109375" style="19" customWidth="1"/>
    <col min="4" max="4" width="10.7109375" style="19" hidden="1" customWidth="1" outlineLevel="1"/>
    <col min="5" max="5" width="0.140625" style="19" hidden="1" customWidth="1" outlineLevel="1"/>
    <col min="6" max="7" width="10.7109375" style="33" hidden="1" customWidth="1" outlineLevel="1"/>
    <col min="8" max="8" width="10.7109375" style="33" hidden="1" customWidth="1" outlineLevel="1" collapsed="1"/>
    <col min="9" max="9" width="12.5703125" style="33" hidden="1" customWidth="1" outlineLevel="1"/>
    <col min="10" max="10" width="12.85546875" style="33" customWidth="1" collapsed="1"/>
    <col min="11" max="11" width="55.28515625" style="19" customWidth="1"/>
    <col min="12" max="16384" width="9.140625" style="19"/>
  </cols>
  <sheetData>
    <row r="1" spans="1:11" ht="33.75" customHeight="1" thickBot="1">
      <c r="A1" s="484" t="s">
        <v>674</v>
      </c>
      <c r="B1" s="484"/>
      <c r="C1" s="484"/>
      <c r="D1" s="484"/>
      <c r="E1" s="484"/>
      <c r="F1" s="484"/>
      <c r="G1" s="484"/>
      <c r="H1" s="484"/>
      <c r="I1" s="484"/>
      <c r="J1" s="484"/>
      <c r="K1" s="484"/>
    </row>
    <row r="2" spans="1:11" ht="42.75" customHeight="1" thickBot="1">
      <c r="A2" s="20" t="s">
        <v>470</v>
      </c>
      <c r="B2" s="472" t="s">
        <v>471</v>
      </c>
      <c r="C2" s="472"/>
      <c r="D2" s="329" t="s">
        <v>293</v>
      </c>
      <c r="E2" s="329"/>
      <c r="F2" s="21" t="s">
        <v>292</v>
      </c>
      <c r="G2" s="13" t="s">
        <v>449</v>
      </c>
      <c r="H2" s="254" t="s">
        <v>146</v>
      </c>
      <c r="I2" s="62" t="s">
        <v>160</v>
      </c>
      <c r="J2" s="57" t="s">
        <v>657</v>
      </c>
      <c r="K2" s="333" t="s">
        <v>667</v>
      </c>
    </row>
    <row r="3" spans="1:11" ht="18" customHeight="1">
      <c r="A3" s="473" t="s">
        <v>472</v>
      </c>
      <c r="B3" s="473"/>
      <c r="C3" s="22"/>
      <c r="D3" s="22"/>
      <c r="E3" s="22"/>
      <c r="F3" s="23"/>
      <c r="G3" s="23"/>
      <c r="H3" s="23"/>
      <c r="I3" s="23"/>
      <c r="J3" s="23"/>
      <c r="K3" s="22"/>
    </row>
    <row r="4" spans="1:11" ht="15" customHeight="1">
      <c r="A4" s="470" t="s">
        <v>525</v>
      </c>
      <c r="B4" s="470"/>
      <c r="C4" s="470"/>
      <c r="D4" s="470"/>
      <c r="E4" s="470"/>
      <c r="F4" s="470"/>
      <c r="G4" s="470"/>
      <c r="H4" s="470"/>
      <c r="I4" s="470"/>
      <c r="J4" s="470"/>
      <c r="K4" s="470"/>
    </row>
    <row r="5" spans="1:11" ht="15" customHeight="1">
      <c r="A5" s="468" t="s">
        <v>488</v>
      </c>
      <c r="B5" s="468"/>
      <c r="C5" s="468"/>
      <c r="D5" s="468"/>
      <c r="E5" s="468"/>
      <c r="F5" s="468"/>
      <c r="G5" s="468"/>
      <c r="H5" s="468"/>
      <c r="I5" s="468"/>
      <c r="J5" s="468"/>
      <c r="K5" s="468"/>
    </row>
    <row r="6" spans="1:11" ht="18" customHeight="1">
      <c r="A6" s="24"/>
      <c r="B6" s="483" t="s">
        <v>295</v>
      </c>
      <c r="C6" s="483"/>
      <c r="D6" s="25">
        <v>1732.4829999999999</v>
      </c>
      <c r="E6" s="26"/>
      <c r="F6" s="27">
        <v>2424</v>
      </c>
      <c r="G6" s="27"/>
      <c r="H6" s="27">
        <v>2424</v>
      </c>
      <c r="I6" s="27"/>
      <c r="J6" s="27">
        <v>2424</v>
      </c>
      <c r="K6" s="28" t="s">
        <v>527</v>
      </c>
    </row>
    <row r="7" spans="1:11" ht="18" customHeight="1">
      <c r="A7" s="24"/>
      <c r="B7" s="483" t="s">
        <v>295</v>
      </c>
      <c r="C7" s="483"/>
      <c r="D7" s="25">
        <v>593.33600000000001</v>
      </c>
      <c r="E7" s="26"/>
      <c r="F7" s="27">
        <v>787</v>
      </c>
      <c r="G7" s="27"/>
      <c r="H7" s="27">
        <v>787</v>
      </c>
      <c r="I7" s="27"/>
      <c r="J7" s="27">
        <v>787</v>
      </c>
      <c r="K7" s="28" t="s">
        <v>528</v>
      </c>
    </row>
    <row r="8" spans="1:11" ht="18" customHeight="1">
      <c r="A8" s="24"/>
      <c r="B8" s="483" t="s">
        <v>295</v>
      </c>
      <c r="C8" s="483"/>
      <c r="D8" s="25">
        <v>2040.0139999999999</v>
      </c>
      <c r="E8" s="26"/>
      <c r="F8" s="27">
        <v>2604</v>
      </c>
      <c r="G8" s="27"/>
      <c r="H8" s="27">
        <v>2604</v>
      </c>
      <c r="I8" s="27"/>
      <c r="J8" s="27">
        <v>2604</v>
      </c>
      <c r="K8" s="28" t="s">
        <v>529</v>
      </c>
    </row>
    <row r="9" spans="1:11" ht="18" customHeight="1">
      <c r="A9" s="24"/>
      <c r="B9" s="483" t="s">
        <v>295</v>
      </c>
      <c r="C9" s="483"/>
      <c r="D9" s="25">
        <v>1287.3599999999999</v>
      </c>
      <c r="E9" s="26"/>
      <c r="F9" s="27">
        <v>1864</v>
      </c>
      <c r="G9" s="27"/>
      <c r="H9" s="27">
        <v>1864</v>
      </c>
      <c r="I9" s="27"/>
      <c r="J9" s="27">
        <v>1864</v>
      </c>
      <c r="K9" s="28" t="s">
        <v>530</v>
      </c>
    </row>
    <row r="10" spans="1:11" ht="18" customHeight="1">
      <c r="A10" s="24"/>
      <c r="B10" s="483" t="s">
        <v>295</v>
      </c>
      <c r="C10" s="483"/>
      <c r="D10" s="25">
        <v>813.36</v>
      </c>
      <c r="E10" s="26"/>
      <c r="F10" s="27">
        <v>921</v>
      </c>
      <c r="G10" s="27"/>
      <c r="H10" s="27">
        <v>921</v>
      </c>
      <c r="I10" s="27"/>
      <c r="J10" s="27">
        <v>921</v>
      </c>
      <c r="K10" s="28" t="s">
        <v>531</v>
      </c>
    </row>
    <row r="11" spans="1:11" ht="18" customHeight="1">
      <c r="A11" s="24"/>
      <c r="B11" s="483" t="s">
        <v>295</v>
      </c>
      <c r="C11" s="483"/>
      <c r="D11" s="25">
        <v>1666</v>
      </c>
      <c r="E11" s="26"/>
      <c r="F11" s="27">
        <v>2866</v>
      </c>
      <c r="G11" s="27"/>
      <c r="H11" s="27">
        <v>2866</v>
      </c>
      <c r="I11" s="27"/>
      <c r="J11" s="27">
        <v>2866</v>
      </c>
      <c r="K11" s="28" t="s">
        <v>532</v>
      </c>
    </row>
    <row r="12" spans="1:11" ht="18" customHeight="1">
      <c r="A12" s="24"/>
      <c r="B12" s="483" t="s">
        <v>295</v>
      </c>
      <c r="C12" s="483"/>
      <c r="D12" s="25">
        <v>1701.36</v>
      </c>
      <c r="E12" s="26"/>
      <c r="F12" s="27">
        <v>2281</v>
      </c>
      <c r="G12" s="27"/>
      <c r="H12" s="27">
        <v>2281</v>
      </c>
      <c r="I12" s="27"/>
      <c r="J12" s="27">
        <v>2281</v>
      </c>
      <c r="K12" s="28" t="s">
        <v>533</v>
      </c>
    </row>
    <row r="13" spans="1:11" ht="18" customHeight="1">
      <c r="A13" s="24"/>
      <c r="B13" s="483" t="s">
        <v>295</v>
      </c>
      <c r="C13" s="483"/>
      <c r="D13" s="25">
        <v>1276.6400000000001</v>
      </c>
      <c r="E13" s="26"/>
      <c r="F13" s="27">
        <v>1646</v>
      </c>
      <c r="G13" s="27"/>
      <c r="H13" s="27">
        <v>1646</v>
      </c>
      <c r="I13" s="27"/>
      <c r="J13" s="27">
        <v>1646</v>
      </c>
      <c r="K13" s="28" t="s">
        <v>534</v>
      </c>
    </row>
    <row r="14" spans="1:11" ht="18" customHeight="1">
      <c r="A14" s="24"/>
      <c r="B14" s="483" t="s">
        <v>295</v>
      </c>
      <c r="C14" s="483"/>
      <c r="D14" s="25">
        <v>2182.4450000000002</v>
      </c>
      <c r="E14" s="26"/>
      <c r="F14" s="27">
        <v>2714</v>
      </c>
      <c r="G14" s="27"/>
      <c r="H14" s="27">
        <v>2714</v>
      </c>
      <c r="I14" s="27"/>
      <c r="J14" s="27">
        <v>2714</v>
      </c>
      <c r="K14" s="28" t="s">
        <v>535</v>
      </c>
    </row>
    <row r="15" spans="1:11" ht="18" customHeight="1">
      <c r="A15" s="24"/>
      <c r="B15" s="483" t="s">
        <v>295</v>
      </c>
      <c r="C15" s="483"/>
      <c r="D15" s="25">
        <v>959.36</v>
      </c>
      <c r="E15" s="26"/>
      <c r="F15" s="27">
        <v>1058</v>
      </c>
      <c r="G15" s="27"/>
      <c r="H15" s="27">
        <v>1058</v>
      </c>
      <c r="I15" s="27"/>
      <c r="J15" s="27">
        <v>1058</v>
      </c>
      <c r="K15" s="28" t="s">
        <v>638</v>
      </c>
    </row>
    <row r="16" spans="1:11" ht="18" customHeight="1">
      <c r="A16" s="24"/>
      <c r="B16" s="483" t="s">
        <v>295</v>
      </c>
      <c r="C16" s="483"/>
      <c r="D16" s="25">
        <v>884</v>
      </c>
      <c r="E16" s="26"/>
      <c r="F16" s="27">
        <v>1285</v>
      </c>
      <c r="G16" s="27"/>
      <c r="H16" s="27">
        <v>1285</v>
      </c>
      <c r="I16" s="27"/>
      <c r="J16" s="27">
        <v>1285</v>
      </c>
      <c r="K16" s="28" t="s">
        <v>536</v>
      </c>
    </row>
    <row r="17" spans="1:11" ht="18" customHeight="1">
      <c r="A17" s="24"/>
      <c r="B17" s="483" t="s">
        <v>295</v>
      </c>
      <c r="C17" s="483"/>
      <c r="D17" s="25">
        <v>1175.3599999999999</v>
      </c>
      <c r="E17" s="26"/>
      <c r="F17" s="27">
        <v>2589</v>
      </c>
      <c r="G17" s="27"/>
      <c r="H17" s="27">
        <v>2589</v>
      </c>
      <c r="I17" s="27"/>
      <c r="J17" s="27">
        <v>2589</v>
      </c>
      <c r="K17" s="28" t="s">
        <v>537</v>
      </c>
    </row>
    <row r="18" spans="1:11" ht="15" customHeight="1">
      <c r="A18" s="485" t="s">
        <v>489</v>
      </c>
      <c r="B18" s="485"/>
      <c r="C18" s="485"/>
      <c r="D18" s="25">
        <v>16311.718000000001</v>
      </c>
      <c r="E18" s="26"/>
      <c r="F18" s="27">
        <v>23039</v>
      </c>
      <c r="G18" s="27">
        <v>0</v>
      </c>
      <c r="H18" s="27">
        <v>23039</v>
      </c>
      <c r="I18" s="27">
        <v>0</v>
      </c>
      <c r="J18" s="27">
        <v>23039</v>
      </c>
      <c r="K18" s="52" t="s">
        <v>473</v>
      </c>
    </row>
    <row r="19" spans="1:11" ht="15" customHeight="1">
      <c r="A19" s="468" t="s">
        <v>490</v>
      </c>
      <c r="B19" s="468"/>
      <c r="C19" s="468"/>
      <c r="D19" s="468"/>
      <c r="E19" s="468"/>
      <c r="F19" s="468"/>
      <c r="G19" s="468"/>
      <c r="H19" s="468"/>
      <c r="I19" s="468"/>
      <c r="J19" s="468"/>
      <c r="K19" s="468"/>
    </row>
    <row r="20" spans="1:11" ht="18" customHeight="1">
      <c r="A20" s="24"/>
      <c r="B20" s="483" t="s">
        <v>295</v>
      </c>
      <c r="C20" s="483"/>
      <c r="D20" s="25">
        <v>4775.5780000000004</v>
      </c>
      <c r="E20" s="26"/>
      <c r="F20" s="27">
        <v>7994</v>
      </c>
      <c r="G20" s="27"/>
      <c r="H20" s="27">
        <v>7994</v>
      </c>
      <c r="I20" s="27"/>
      <c r="J20" s="27">
        <v>7994</v>
      </c>
      <c r="K20" s="28" t="s">
        <v>538</v>
      </c>
    </row>
    <row r="21" spans="1:11" ht="18" customHeight="1">
      <c r="A21" s="24"/>
      <c r="B21" s="483" t="s">
        <v>295</v>
      </c>
      <c r="C21" s="483"/>
      <c r="D21" s="25">
        <v>3057.36</v>
      </c>
      <c r="E21" s="26"/>
      <c r="F21" s="27">
        <v>4285</v>
      </c>
      <c r="G21" s="27"/>
      <c r="H21" s="27">
        <v>4285</v>
      </c>
      <c r="I21" s="27"/>
      <c r="J21" s="27">
        <v>4285</v>
      </c>
      <c r="K21" s="28" t="s">
        <v>539</v>
      </c>
    </row>
    <row r="22" spans="1:11" ht="18" customHeight="1">
      <c r="A22" s="24"/>
      <c r="B22" s="483" t="s">
        <v>295</v>
      </c>
      <c r="C22" s="483"/>
      <c r="D22" s="25">
        <v>3538.64</v>
      </c>
      <c r="E22" s="26"/>
      <c r="F22" s="27">
        <v>4893</v>
      </c>
      <c r="G22" s="27"/>
      <c r="H22" s="27">
        <v>4893</v>
      </c>
      <c r="I22" s="27"/>
      <c r="J22" s="27">
        <v>4893</v>
      </c>
      <c r="K22" s="28" t="s">
        <v>540</v>
      </c>
    </row>
    <row r="23" spans="1:11" ht="20.25" customHeight="1">
      <c r="A23" s="24"/>
      <c r="B23" s="483" t="s">
        <v>295</v>
      </c>
      <c r="C23" s="483"/>
      <c r="D23" s="25">
        <v>4441.9660000000003</v>
      </c>
      <c r="E23" s="26"/>
      <c r="F23" s="27">
        <v>6456</v>
      </c>
      <c r="G23" s="27"/>
      <c r="H23" s="27">
        <v>6456</v>
      </c>
      <c r="I23" s="27"/>
      <c r="J23" s="27">
        <v>6456</v>
      </c>
      <c r="K23" s="28" t="s">
        <v>462</v>
      </c>
    </row>
    <row r="24" spans="1:11" ht="18" customHeight="1">
      <c r="A24" s="24"/>
      <c r="B24" s="483" t="s">
        <v>295</v>
      </c>
      <c r="C24" s="483"/>
      <c r="D24" s="25">
        <v>2542</v>
      </c>
      <c r="E24" s="26"/>
      <c r="F24" s="27">
        <v>3336</v>
      </c>
      <c r="G24" s="27"/>
      <c r="H24" s="27">
        <v>3336</v>
      </c>
      <c r="I24" s="27"/>
      <c r="J24" s="27">
        <v>3336</v>
      </c>
      <c r="K24" s="28" t="s">
        <v>541</v>
      </c>
    </row>
    <row r="25" spans="1:11" ht="21.75" customHeight="1">
      <c r="A25" s="24"/>
      <c r="B25" s="483" t="s">
        <v>295</v>
      </c>
      <c r="C25" s="483"/>
      <c r="D25" s="25">
        <v>4569.5600000000004</v>
      </c>
      <c r="E25" s="26"/>
      <c r="F25" s="27">
        <v>6676</v>
      </c>
      <c r="G25" s="27"/>
      <c r="H25" s="27">
        <v>6676</v>
      </c>
      <c r="I25" s="27"/>
      <c r="J25" s="27">
        <v>6676</v>
      </c>
      <c r="K25" s="28" t="s">
        <v>463</v>
      </c>
    </row>
    <row r="26" spans="1:11" ht="18" customHeight="1">
      <c r="A26" s="24"/>
      <c r="B26" s="483" t="s">
        <v>295</v>
      </c>
      <c r="C26" s="483"/>
      <c r="D26" s="25">
        <v>2988</v>
      </c>
      <c r="E26" s="26"/>
      <c r="F26" s="27">
        <v>3866</v>
      </c>
      <c r="G26" s="27"/>
      <c r="H26" s="27">
        <v>3866</v>
      </c>
      <c r="I26" s="27"/>
      <c r="J26" s="27">
        <v>3866</v>
      </c>
      <c r="K26" s="28" t="s">
        <v>542</v>
      </c>
    </row>
    <row r="27" spans="1:11" ht="18" customHeight="1">
      <c r="A27" s="24"/>
      <c r="B27" s="483" t="s">
        <v>295</v>
      </c>
      <c r="C27" s="483"/>
      <c r="D27" s="25">
        <v>2450</v>
      </c>
      <c r="E27" s="26"/>
      <c r="F27" s="27">
        <v>3725</v>
      </c>
      <c r="G27" s="27"/>
      <c r="H27" s="27">
        <v>3725</v>
      </c>
      <c r="I27" s="27"/>
      <c r="J27" s="27">
        <v>3725</v>
      </c>
      <c r="K27" s="28" t="s">
        <v>543</v>
      </c>
    </row>
    <row r="28" spans="1:11" ht="18" customHeight="1">
      <c r="A28" s="24"/>
      <c r="B28" s="483" t="s">
        <v>295</v>
      </c>
      <c r="C28" s="483"/>
      <c r="D28" s="25">
        <v>6787.41</v>
      </c>
      <c r="E28" s="26"/>
      <c r="F28" s="27">
        <v>9715</v>
      </c>
      <c r="G28" s="27"/>
      <c r="H28" s="27">
        <v>9715</v>
      </c>
      <c r="I28" s="27"/>
      <c r="J28" s="27">
        <v>9715</v>
      </c>
      <c r="K28" s="28" t="s">
        <v>544</v>
      </c>
    </row>
    <row r="29" spans="1:11" ht="18" customHeight="1">
      <c r="A29" s="24"/>
      <c r="B29" s="483" t="s">
        <v>295</v>
      </c>
      <c r="C29" s="483"/>
      <c r="D29" s="25">
        <v>4002.6480000000001</v>
      </c>
      <c r="E29" s="26"/>
      <c r="F29" s="27">
        <v>5983</v>
      </c>
      <c r="G29" s="27"/>
      <c r="H29" s="27">
        <v>5983</v>
      </c>
      <c r="I29" s="27"/>
      <c r="J29" s="27">
        <v>5983</v>
      </c>
      <c r="K29" s="28" t="s">
        <v>545</v>
      </c>
    </row>
    <row r="30" spans="1:11" ht="19.5" customHeight="1">
      <c r="A30" s="24"/>
      <c r="B30" s="483" t="s">
        <v>295</v>
      </c>
      <c r="C30" s="483"/>
      <c r="D30" s="25">
        <v>7474.68</v>
      </c>
      <c r="E30" s="26"/>
      <c r="F30" s="27">
        <v>9733</v>
      </c>
      <c r="G30" s="27"/>
      <c r="H30" s="27">
        <v>9733</v>
      </c>
      <c r="I30" s="27"/>
      <c r="J30" s="27">
        <v>9733</v>
      </c>
      <c r="K30" s="28" t="s">
        <v>546</v>
      </c>
    </row>
    <row r="31" spans="1:11" ht="18" customHeight="1">
      <c r="A31" s="24"/>
      <c r="B31" s="483" t="s">
        <v>295</v>
      </c>
      <c r="C31" s="483"/>
      <c r="D31" s="25">
        <v>10562.213</v>
      </c>
      <c r="E31" s="26"/>
      <c r="F31" s="27">
        <v>14831</v>
      </c>
      <c r="G31" s="27"/>
      <c r="H31" s="27">
        <v>14831</v>
      </c>
      <c r="I31" s="27"/>
      <c r="J31" s="27">
        <v>14831</v>
      </c>
      <c r="K31" s="28" t="s">
        <v>547</v>
      </c>
    </row>
    <row r="32" spans="1:11" ht="18" customHeight="1">
      <c r="A32" s="24"/>
      <c r="B32" s="483" t="s">
        <v>295</v>
      </c>
      <c r="C32" s="483"/>
      <c r="D32" s="25">
        <v>2638.2289999999998</v>
      </c>
      <c r="E32" s="26"/>
      <c r="F32" s="27">
        <v>3992</v>
      </c>
      <c r="G32" s="27"/>
      <c r="H32" s="27">
        <v>3992</v>
      </c>
      <c r="I32" s="27"/>
      <c r="J32" s="27">
        <v>3992</v>
      </c>
      <c r="K32" s="28" t="s">
        <v>548</v>
      </c>
    </row>
    <row r="33" spans="1:13" ht="18" customHeight="1">
      <c r="A33" s="24"/>
      <c r="B33" s="483" t="s">
        <v>295</v>
      </c>
      <c r="C33" s="483"/>
      <c r="D33" s="25">
        <v>2866.22</v>
      </c>
      <c r="E33" s="26"/>
      <c r="F33" s="27">
        <v>5046</v>
      </c>
      <c r="G33" s="27"/>
      <c r="H33" s="27">
        <v>5046</v>
      </c>
      <c r="I33" s="27"/>
      <c r="J33" s="27">
        <v>5046</v>
      </c>
      <c r="K33" s="28" t="s">
        <v>464</v>
      </c>
    </row>
    <row r="34" spans="1:13" ht="21" customHeight="1">
      <c r="A34" s="24"/>
      <c r="B34" s="483" t="s">
        <v>295</v>
      </c>
      <c r="C34" s="483"/>
      <c r="D34" s="25">
        <v>3236</v>
      </c>
      <c r="E34" s="26"/>
      <c r="F34" s="27">
        <v>5439</v>
      </c>
      <c r="G34" s="27"/>
      <c r="H34" s="27">
        <v>5439</v>
      </c>
      <c r="I34" s="27"/>
      <c r="J34" s="27">
        <v>5439</v>
      </c>
      <c r="K34" s="28" t="s">
        <v>465</v>
      </c>
    </row>
    <row r="35" spans="1:13" ht="24" customHeight="1">
      <c r="A35" s="24"/>
      <c r="B35" s="483" t="s">
        <v>295</v>
      </c>
      <c r="C35" s="483"/>
      <c r="D35" s="25">
        <v>2733.36</v>
      </c>
      <c r="E35" s="26"/>
      <c r="F35" s="27">
        <v>4129</v>
      </c>
      <c r="G35" s="27"/>
      <c r="H35" s="27">
        <v>4129</v>
      </c>
      <c r="I35" s="27"/>
      <c r="J35" s="27">
        <v>4129</v>
      </c>
      <c r="K35" s="28" t="s">
        <v>466</v>
      </c>
    </row>
    <row r="36" spans="1:13" ht="18" customHeight="1">
      <c r="A36" s="24"/>
      <c r="B36" s="483" t="s">
        <v>295</v>
      </c>
      <c r="C36" s="483"/>
      <c r="D36" s="25">
        <v>4069.36</v>
      </c>
      <c r="E36" s="26"/>
      <c r="F36" s="27">
        <v>5138</v>
      </c>
      <c r="G36" s="27">
        <v>80</v>
      </c>
      <c r="H36" s="27">
        <v>5218</v>
      </c>
      <c r="I36" s="27"/>
      <c r="J36" s="27">
        <v>5218</v>
      </c>
      <c r="K36" s="28" t="s">
        <v>549</v>
      </c>
      <c r="M36" s="54"/>
    </row>
    <row r="37" spans="1:13" ht="18" customHeight="1">
      <c r="A37" s="24"/>
      <c r="B37" s="483" t="s">
        <v>295</v>
      </c>
      <c r="C37" s="483"/>
      <c r="D37" s="25">
        <v>2942</v>
      </c>
      <c r="E37" s="26"/>
      <c r="F37" s="27">
        <v>3888</v>
      </c>
      <c r="G37" s="27"/>
      <c r="H37" s="27">
        <v>3888</v>
      </c>
      <c r="I37" s="27"/>
      <c r="J37" s="27">
        <v>3888</v>
      </c>
      <c r="K37" s="28" t="s">
        <v>550</v>
      </c>
    </row>
    <row r="38" spans="1:13" ht="15" customHeight="1">
      <c r="A38" s="485" t="s">
        <v>491</v>
      </c>
      <c r="B38" s="485"/>
      <c r="C38" s="485"/>
      <c r="D38" s="25">
        <v>75675.224000000002</v>
      </c>
      <c r="E38" s="26"/>
      <c r="F38" s="27">
        <v>109125</v>
      </c>
      <c r="G38" s="27">
        <v>80</v>
      </c>
      <c r="H38" s="27">
        <v>109205</v>
      </c>
      <c r="I38" s="27">
        <v>0</v>
      </c>
      <c r="J38" s="27">
        <v>109205</v>
      </c>
      <c r="K38" s="52" t="s">
        <v>473</v>
      </c>
    </row>
    <row r="39" spans="1:13" ht="15" customHeight="1">
      <c r="A39" s="468" t="s">
        <v>551</v>
      </c>
      <c r="B39" s="468"/>
      <c r="C39" s="468"/>
      <c r="D39" s="468"/>
      <c r="E39" s="468"/>
      <c r="F39" s="468"/>
      <c r="G39" s="468"/>
      <c r="H39" s="468"/>
      <c r="I39" s="468"/>
      <c r="J39" s="468"/>
      <c r="K39" s="468"/>
    </row>
    <row r="40" spans="1:13" ht="18" customHeight="1">
      <c r="A40" s="24"/>
      <c r="B40" s="483" t="s">
        <v>295</v>
      </c>
      <c r="C40" s="483"/>
      <c r="D40" s="25">
        <v>575.32899999999995</v>
      </c>
      <c r="E40" s="26"/>
      <c r="F40" s="27">
        <v>836</v>
      </c>
      <c r="G40" s="27"/>
      <c r="H40" s="27">
        <v>836</v>
      </c>
      <c r="I40" s="27"/>
      <c r="J40" s="27">
        <v>836</v>
      </c>
      <c r="K40" s="28" t="s">
        <v>552</v>
      </c>
    </row>
    <row r="41" spans="1:13" ht="15" customHeight="1">
      <c r="A41" s="485" t="s">
        <v>553</v>
      </c>
      <c r="B41" s="485"/>
      <c r="C41" s="485"/>
      <c r="D41" s="25">
        <v>575.32899999999995</v>
      </c>
      <c r="E41" s="26"/>
      <c r="F41" s="27">
        <v>836</v>
      </c>
      <c r="G41" s="27">
        <v>0</v>
      </c>
      <c r="H41" s="27">
        <v>836</v>
      </c>
      <c r="I41" s="27">
        <v>0</v>
      </c>
      <c r="J41" s="27">
        <v>836</v>
      </c>
      <c r="K41" s="52" t="s">
        <v>473</v>
      </c>
    </row>
    <row r="42" spans="1:13" ht="30" customHeight="1">
      <c r="A42" s="469" t="s">
        <v>554</v>
      </c>
      <c r="B42" s="469"/>
      <c r="C42" s="469"/>
      <c r="D42" s="29">
        <v>92562.270999999993</v>
      </c>
      <c r="E42" s="30"/>
      <c r="F42" s="31">
        <v>133000</v>
      </c>
      <c r="G42" s="31">
        <v>80</v>
      </c>
      <c r="H42" s="31">
        <v>133080</v>
      </c>
      <c r="I42" s="31">
        <v>0</v>
      </c>
      <c r="J42" s="31">
        <v>133080</v>
      </c>
      <c r="K42" s="32"/>
    </row>
    <row r="46" spans="1:13">
      <c r="G46" s="55"/>
      <c r="H46" s="55"/>
      <c r="I46" s="55"/>
      <c r="J46" s="55"/>
      <c r="K46" s="54"/>
    </row>
  </sheetData>
  <mergeCells count="42">
    <mergeCell ref="B33:C33"/>
    <mergeCell ref="B34:C34"/>
    <mergeCell ref="B35:C35"/>
    <mergeCell ref="B36:C36"/>
    <mergeCell ref="A41:C41"/>
    <mergeCell ref="A42:C42"/>
    <mergeCell ref="B37:C37"/>
    <mergeCell ref="A38:C38"/>
    <mergeCell ref="A39:K39"/>
    <mergeCell ref="B40:C40"/>
    <mergeCell ref="B17:C17"/>
    <mergeCell ref="A18:C18"/>
    <mergeCell ref="B31:C31"/>
    <mergeCell ref="B32:C32"/>
    <mergeCell ref="B23:C23"/>
    <mergeCell ref="B24:C24"/>
    <mergeCell ref="B25:C25"/>
    <mergeCell ref="B26:C26"/>
    <mergeCell ref="B29:C29"/>
    <mergeCell ref="B30:C30"/>
    <mergeCell ref="A19:K19"/>
    <mergeCell ref="B20:C20"/>
    <mergeCell ref="B21:C21"/>
    <mergeCell ref="B22:C22"/>
    <mergeCell ref="B27:C27"/>
    <mergeCell ref="B28:C28"/>
    <mergeCell ref="B13:C13"/>
    <mergeCell ref="B14:C14"/>
    <mergeCell ref="B15:C15"/>
    <mergeCell ref="B16:C16"/>
    <mergeCell ref="B9:C9"/>
    <mergeCell ref="B10:C10"/>
    <mergeCell ref="B11:C11"/>
    <mergeCell ref="B12:C12"/>
    <mergeCell ref="B8:C8"/>
    <mergeCell ref="A5:K5"/>
    <mergeCell ref="B6:C6"/>
    <mergeCell ref="A1:K1"/>
    <mergeCell ref="B2:C2"/>
    <mergeCell ref="A3:B3"/>
    <mergeCell ref="A4:K4"/>
    <mergeCell ref="B7:C7"/>
  </mergeCells>
  <phoneticPr fontId="18" type="noConversion"/>
  <pageMargins left="0.43307086614173229" right="0.43307086614173229" top="1.0629921259842521" bottom="0.27559055118110237" header="0.70866141732283472" footer="0.11811023622047245"/>
  <pageSetup paperSize="9" scale="92" firstPageNumber="15" fitToHeight="0" pageOrder="overThenDown" orientation="portrait" useFirstPageNumber="1" horizontalDpi="300" verticalDpi="30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9"/>
  <sheetViews>
    <sheetView zoomScaleNormal="100" zoomScaleSheetLayoutView="100" workbookViewId="0">
      <selection activeCell="O8" sqref="O8"/>
    </sheetView>
  </sheetViews>
  <sheetFormatPr defaultRowHeight="12.75" outlineLevelCol="1"/>
  <cols>
    <col min="1" max="1" width="9.5703125" customWidth="1"/>
    <col min="2" max="2" width="10.5703125" customWidth="1"/>
    <col min="3" max="3" width="15.7109375" customWidth="1"/>
    <col min="4" max="4" width="10.7109375" hidden="1" customWidth="1" outlineLevel="1"/>
    <col min="5" max="5" width="0.140625" hidden="1" customWidth="1" outlineLevel="1"/>
    <col min="6" max="7" width="10.7109375" style="18" hidden="1" customWidth="1" outlineLevel="1"/>
    <col min="8" max="8" width="10.7109375" style="18" hidden="1" customWidth="1" outlineLevel="1" collapsed="1"/>
    <col min="9" max="9" width="12.140625" style="18" hidden="1" customWidth="1" outlineLevel="1"/>
    <col min="10" max="10" width="13.28515625" style="18" customWidth="1" collapsed="1"/>
    <col min="11" max="11" width="51.85546875" customWidth="1"/>
    <col min="13" max="13" width="15.28515625" style="18" hidden="1" customWidth="1" outlineLevel="1"/>
    <col min="14" max="14" width="9.140625" collapsed="1"/>
  </cols>
  <sheetData>
    <row r="1" spans="1:13" ht="33.75" customHeight="1" thickBot="1">
      <c r="A1" s="429" t="s">
        <v>675</v>
      </c>
      <c r="B1" s="429"/>
      <c r="C1" s="429"/>
      <c r="D1" s="429"/>
      <c r="E1" s="429"/>
      <c r="F1" s="429"/>
      <c r="G1" s="429"/>
      <c r="H1" s="429"/>
      <c r="I1" s="429"/>
      <c r="J1" s="429"/>
      <c r="K1" s="429"/>
      <c r="M1"/>
    </row>
    <row r="2" spans="1:13" ht="46.5" customHeight="1" thickBot="1">
      <c r="A2" s="2" t="s">
        <v>470</v>
      </c>
      <c r="B2" s="430" t="s">
        <v>471</v>
      </c>
      <c r="C2" s="430"/>
      <c r="D2" s="327" t="s">
        <v>293</v>
      </c>
      <c r="E2" s="327"/>
      <c r="F2" s="13" t="s">
        <v>292</v>
      </c>
      <c r="G2" s="13" t="s">
        <v>579</v>
      </c>
      <c r="H2" s="13" t="s">
        <v>581</v>
      </c>
      <c r="I2" s="62" t="s">
        <v>160</v>
      </c>
      <c r="J2" s="57" t="s">
        <v>657</v>
      </c>
      <c r="K2" s="333" t="s">
        <v>630</v>
      </c>
      <c r="M2" s="13" t="s">
        <v>142</v>
      </c>
    </row>
    <row r="3" spans="1:13" ht="18" customHeight="1">
      <c r="A3" s="425" t="s">
        <v>472</v>
      </c>
      <c r="B3" s="425"/>
      <c r="C3" s="1"/>
      <c r="D3" s="1"/>
      <c r="E3" s="1"/>
      <c r="F3" s="14"/>
      <c r="G3" s="14"/>
      <c r="H3" s="14"/>
      <c r="I3" s="14"/>
      <c r="J3" s="14"/>
      <c r="K3" s="1"/>
      <c r="M3" s="14"/>
    </row>
    <row r="4" spans="1:13" ht="15" customHeight="1">
      <c r="A4" s="434" t="s">
        <v>430</v>
      </c>
      <c r="B4" s="434"/>
      <c r="C4" s="434"/>
      <c r="D4" s="434"/>
      <c r="E4" s="434"/>
      <c r="F4" s="434"/>
      <c r="G4" s="434"/>
      <c r="H4" s="434"/>
      <c r="I4" s="434"/>
      <c r="J4" s="434"/>
      <c r="K4" s="434"/>
      <c r="M4"/>
    </row>
    <row r="5" spans="1:13" ht="15" customHeight="1">
      <c r="A5" s="431" t="s">
        <v>431</v>
      </c>
      <c r="B5" s="431"/>
      <c r="C5" s="431"/>
      <c r="D5" s="431"/>
      <c r="E5" s="431"/>
      <c r="F5" s="431"/>
      <c r="G5" s="431"/>
      <c r="H5" s="431"/>
      <c r="I5" s="431"/>
      <c r="J5" s="431"/>
      <c r="K5" s="431"/>
      <c r="M5"/>
    </row>
    <row r="6" spans="1:13" ht="24.75" customHeight="1">
      <c r="A6" s="328" t="s">
        <v>473</v>
      </c>
      <c r="B6" s="432" t="s">
        <v>432</v>
      </c>
      <c r="C6" s="432"/>
      <c r="D6" s="274">
        <v>69133.600000000006</v>
      </c>
      <c r="E6" s="275"/>
      <c r="F6" s="273">
        <v>103700</v>
      </c>
      <c r="G6" s="266"/>
      <c r="H6" s="266">
        <v>104700</v>
      </c>
      <c r="I6" s="266"/>
      <c r="J6" s="266">
        <v>104700</v>
      </c>
      <c r="K6" s="276" t="s">
        <v>433</v>
      </c>
      <c r="M6" s="15">
        <v>1000</v>
      </c>
    </row>
    <row r="7" spans="1:13" ht="18" customHeight="1">
      <c r="A7" s="434" t="s">
        <v>434</v>
      </c>
      <c r="B7" s="434"/>
      <c r="C7" s="434"/>
      <c r="D7" s="434"/>
      <c r="E7" s="434"/>
      <c r="F7" s="434"/>
      <c r="G7" s="434"/>
      <c r="H7" s="434"/>
      <c r="I7" s="434"/>
      <c r="J7" s="434"/>
      <c r="K7" s="434"/>
      <c r="M7"/>
    </row>
    <row r="8" spans="1:13" ht="18" customHeight="1">
      <c r="A8" s="431" t="s">
        <v>435</v>
      </c>
      <c r="B8" s="431"/>
      <c r="C8" s="431"/>
      <c r="D8" s="431"/>
      <c r="E8" s="431"/>
      <c r="F8" s="431"/>
      <c r="G8" s="431"/>
      <c r="H8" s="431"/>
      <c r="I8" s="431"/>
      <c r="J8" s="431"/>
      <c r="K8" s="431"/>
      <c r="M8"/>
    </row>
    <row r="9" spans="1:13" ht="22.5" customHeight="1">
      <c r="A9" s="328" t="s">
        <v>473</v>
      </c>
      <c r="B9" s="432" t="s">
        <v>432</v>
      </c>
      <c r="C9" s="432"/>
      <c r="D9" s="274">
        <v>27266.400000000001</v>
      </c>
      <c r="E9" s="275"/>
      <c r="F9" s="273">
        <v>39400</v>
      </c>
      <c r="G9" s="266"/>
      <c r="H9" s="266">
        <v>39900</v>
      </c>
      <c r="I9" s="266"/>
      <c r="J9" s="266">
        <v>39900</v>
      </c>
      <c r="K9" s="276" t="s">
        <v>436</v>
      </c>
      <c r="M9" s="15">
        <v>500</v>
      </c>
    </row>
    <row r="10" spans="1:13" ht="18" customHeight="1">
      <c r="A10" s="434" t="s">
        <v>437</v>
      </c>
      <c r="B10" s="434"/>
      <c r="C10" s="434"/>
      <c r="D10" s="434"/>
      <c r="E10" s="434"/>
      <c r="F10" s="434"/>
      <c r="G10" s="434"/>
      <c r="H10" s="434"/>
      <c r="I10" s="434"/>
      <c r="J10" s="434"/>
      <c r="K10" s="434"/>
      <c r="M10"/>
    </row>
    <row r="11" spans="1:13" ht="18" customHeight="1">
      <c r="A11" s="431" t="s">
        <v>438</v>
      </c>
      <c r="B11" s="431"/>
      <c r="C11" s="431"/>
      <c r="D11" s="431"/>
      <c r="E11" s="431"/>
      <c r="F11" s="431"/>
      <c r="G11" s="431"/>
      <c r="H11" s="431"/>
      <c r="I11" s="431"/>
      <c r="J11" s="431"/>
      <c r="K11" s="431"/>
      <c r="M11"/>
    </row>
    <row r="12" spans="1:13" ht="23.25" customHeight="1">
      <c r="A12" s="328" t="s">
        <v>473</v>
      </c>
      <c r="B12" s="432" t="s">
        <v>432</v>
      </c>
      <c r="C12" s="432"/>
      <c r="D12" s="274">
        <v>10666.4</v>
      </c>
      <c r="E12" s="275"/>
      <c r="F12" s="273">
        <v>16000</v>
      </c>
      <c r="G12" s="266"/>
      <c r="H12" s="266">
        <v>16250</v>
      </c>
      <c r="I12" s="266"/>
      <c r="J12" s="266">
        <v>16250</v>
      </c>
      <c r="K12" s="276" t="s">
        <v>439</v>
      </c>
      <c r="M12" s="15">
        <v>250</v>
      </c>
    </row>
    <row r="13" spans="1:13" ht="18" customHeight="1">
      <c r="A13" s="434" t="s">
        <v>440</v>
      </c>
      <c r="B13" s="434"/>
      <c r="C13" s="434"/>
      <c r="D13" s="434"/>
      <c r="E13" s="434"/>
      <c r="F13" s="434"/>
      <c r="G13" s="434"/>
      <c r="H13" s="434"/>
      <c r="I13" s="434"/>
      <c r="J13" s="434"/>
      <c r="K13" s="434"/>
      <c r="M13"/>
    </row>
    <row r="14" spans="1:13" ht="18" customHeight="1">
      <c r="A14" s="431" t="s">
        <v>441</v>
      </c>
      <c r="B14" s="431"/>
      <c r="C14" s="431"/>
      <c r="D14" s="431"/>
      <c r="E14" s="431"/>
      <c r="F14" s="431"/>
      <c r="G14" s="431"/>
      <c r="H14" s="431"/>
      <c r="I14" s="431"/>
      <c r="J14" s="431"/>
      <c r="K14" s="431"/>
      <c r="M14"/>
    </row>
    <row r="15" spans="1:13" ht="21" customHeight="1">
      <c r="A15" s="328" t="s">
        <v>473</v>
      </c>
      <c r="B15" s="432" t="s">
        <v>432</v>
      </c>
      <c r="C15" s="432"/>
      <c r="D15" s="274">
        <v>2333.36</v>
      </c>
      <c r="E15" s="275"/>
      <c r="F15" s="273">
        <v>3500</v>
      </c>
      <c r="G15" s="266"/>
      <c r="H15" s="266">
        <v>3500</v>
      </c>
      <c r="I15" s="266"/>
      <c r="J15" s="266">
        <v>3500</v>
      </c>
      <c r="K15" s="331" t="s">
        <v>33</v>
      </c>
      <c r="M15" s="15"/>
    </row>
    <row r="16" spans="1:13" ht="18" customHeight="1">
      <c r="A16" s="434" t="s">
        <v>442</v>
      </c>
      <c r="B16" s="434"/>
      <c r="C16" s="434"/>
      <c r="D16" s="434"/>
      <c r="E16" s="434"/>
      <c r="F16" s="434"/>
      <c r="G16" s="434"/>
      <c r="H16" s="434"/>
      <c r="I16" s="434"/>
      <c r="J16" s="434"/>
      <c r="K16" s="434"/>
      <c r="M16"/>
    </row>
    <row r="17" spans="1:13" ht="18" customHeight="1">
      <c r="A17" s="431" t="s">
        <v>443</v>
      </c>
      <c r="B17" s="431"/>
      <c r="C17" s="431"/>
      <c r="D17" s="431"/>
      <c r="E17" s="431"/>
      <c r="F17" s="431"/>
      <c r="G17" s="431"/>
      <c r="H17" s="431"/>
      <c r="I17" s="431"/>
      <c r="J17" s="431"/>
      <c r="K17" s="431"/>
      <c r="M17"/>
    </row>
    <row r="18" spans="1:13" ht="23.25" customHeight="1">
      <c r="A18" s="328" t="s">
        <v>473</v>
      </c>
      <c r="B18" s="432" t="s">
        <v>432</v>
      </c>
      <c r="C18" s="432"/>
      <c r="D18" s="274">
        <v>15700</v>
      </c>
      <c r="E18" s="275"/>
      <c r="F18" s="273">
        <v>22600</v>
      </c>
      <c r="G18" s="266"/>
      <c r="H18" s="266">
        <v>22600</v>
      </c>
      <c r="I18" s="266"/>
      <c r="J18" s="266">
        <v>22600</v>
      </c>
      <c r="K18" s="331" t="s">
        <v>147</v>
      </c>
      <c r="M18" s="15"/>
    </row>
    <row r="19" spans="1:13" ht="30" customHeight="1">
      <c r="A19" s="437" t="s">
        <v>444</v>
      </c>
      <c r="B19" s="437"/>
      <c r="C19" s="437"/>
      <c r="D19" s="288">
        <v>125099.76</v>
      </c>
      <c r="E19" s="288">
        <v>0</v>
      </c>
      <c r="F19" s="288">
        <v>185200</v>
      </c>
      <c r="G19" s="288">
        <v>0</v>
      </c>
      <c r="H19" s="288">
        <v>186950</v>
      </c>
      <c r="I19" s="288">
        <v>0</v>
      </c>
      <c r="J19" s="288">
        <v>186950</v>
      </c>
      <c r="K19" s="10" t="s">
        <v>473</v>
      </c>
      <c r="M19" s="8">
        <v>1750</v>
      </c>
    </row>
  </sheetData>
  <mergeCells count="19">
    <mergeCell ref="B9:C9"/>
    <mergeCell ref="A7:K7"/>
    <mergeCell ref="A8:K8"/>
    <mergeCell ref="A1:K1"/>
    <mergeCell ref="B2:C2"/>
    <mergeCell ref="A3:B3"/>
    <mergeCell ref="A4:K4"/>
    <mergeCell ref="A5:K5"/>
    <mergeCell ref="B6:C6"/>
    <mergeCell ref="A19:C19"/>
    <mergeCell ref="A10:K10"/>
    <mergeCell ref="A11:K11"/>
    <mergeCell ref="A13:K13"/>
    <mergeCell ref="A14:K14"/>
    <mergeCell ref="B15:C15"/>
    <mergeCell ref="B18:C18"/>
    <mergeCell ref="A16:K16"/>
    <mergeCell ref="A17:K17"/>
    <mergeCell ref="B12:C12"/>
  </mergeCells>
  <phoneticPr fontId="18" type="noConversion"/>
  <pageMargins left="0.43307086614173229" right="0.43307086614173229" top="1.2598425196850394" bottom="0.27559055118110237" header="0.70866141732283472" footer="0.11811023622047245"/>
  <pageSetup paperSize="9" scale="95" firstPageNumber="16" fitToHeight="0" pageOrder="overThenDown" orientation="portrait" useFirstPageNumber="1" horizontalDpi="300" verticalDpi="3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6"/>
  <sheetViews>
    <sheetView zoomScale="120" workbookViewId="0">
      <selection activeCell="S10" sqref="S10"/>
    </sheetView>
  </sheetViews>
  <sheetFormatPr defaultRowHeight="12.75" outlineLevelCol="2"/>
  <cols>
    <col min="1" max="1" width="43.42578125" customWidth="1"/>
    <col min="2" max="2" width="0" hidden="1" customWidth="1"/>
    <col min="3" max="3" width="11.28515625" hidden="1" customWidth="1" outlineLevel="1"/>
    <col min="4" max="4" width="11.5703125" hidden="1" customWidth="1" outlineLevel="2"/>
    <col min="5" max="5" width="10.85546875" hidden="1" customWidth="1" outlineLevel="2"/>
    <col min="6" max="6" width="12.7109375" hidden="1" customWidth="1" outlineLevel="1" collapsed="1"/>
    <col min="7" max="7" width="9.7109375" hidden="1" customWidth="1" outlineLevel="1"/>
    <col min="8" max="8" width="12.7109375" hidden="1" customWidth="1" outlineLevel="1" collapsed="1"/>
    <col min="9" max="9" width="12.7109375" hidden="1" customWidth="1" outlineLevel="1"/>
    <col min="10" max="10" width="12.7109375" customWidth="1" collapsed="1"/>
    <col min="11" max="11" width="30.28515625" customWidth="1"/>
    <col min="12" max="12" width="13" customWidth="1"/>
  </cols>
  <sheetData>
    <row r="1" spans="1:13">
      <c r="A1" s="76" t="s">
        <v>472</v>
      </c>
    </row>
    <row r="2" spans="1:13" ht="30.75" customHeight="1" thickBot="1">
      <c r="A2" s="419" t="s">
        <v>658</v>
      </c>
      <c r="B2" s="419"/>
      <c r="C2" s="419"/>
      <c r="D2" s="419"/>
      <c r="E2" s="419"/>
      <c r="F2" s="419"/>
      <c r="G2" s="419"/>
      <c r="H2" s="419"/>
      <c r="I2" s="419"/>
      <c r="J2" s="419"/>
      <c r="K2" s="419"/>
    </row>
    <row r="3" spans="1:13" ht="54.75" customHeight="1" thickBot="1">
      <c r="A3" s="39" t="s">
        <v>445</v>
      </c>
      <c r="B3" s="40" t="s">
        <v>446</v>
      </c>
      <c r="C3" s="40" t="s">
        <v>131</v>
      </c>
      <c r="D3" s="41" t="s">
        <v>132</v>
      </c>
      <c r="E3" s="269" t="s">
        <v>449</v>
      </c>
      <c r="F3" s="268" t="s">
        <v>146</v>
      </c>
      <c r="G3" s="269" t="s">
        <v>144</v>
      </c>
      <c r="H3" s="270" t="s">
        <v>145</v>
      </c>
      <c r="I3" s="270" t="s">
        <v>158</v>
      </c>
      <c r="J3" s="270" t="s">
        <v>657</v>
      </c>
      <c r="K3" s="334" t="s">
        <v>630</v>
      </c>
    </row>
    <row r="4" spans="1:13" ht="20.100000000000001" customHeight="1">
      <c r="A4" s="234" t="s">
        <v>329</v>
      </c>
      <c r="B4" s="252"/>
      <c r="C4" s="223">
        <v>1447034</v>
      </c>
      <c r="D4" s="86">
        <v>1481409.21</v>
      </c>
      <c r="E4" s="86">
        <v>11781</v>
      </c>
      <c r="F4" s="223">
        <v>1481409.21</v>
      </c>
      <c r="G4" s="86">
        <v>11781</v>
      </c>
      <c r="H4" s="86">
        <v>1493190.21</v>
      </c>
      <c r="I4" s="86">
        <v>850</v>
      </c>
      <c r="J4" s="86">
        <v>1494040.21</v>
      </c>
      <c r="K4" s="253"/>
    </row>
    <row r="5" spans="1:13" ht="20.100000000000001" customHeight="1">
      <c r="A5" s="234" t="s">
        <v>330</v>
      </c>
      <c r="B5" s="87"/>
      <c r="C5" s="223">
        <v>112219</v>
      </c>
      <c r="D5" s="86">
        <v>95252</v>
      </c>
      <c r="E5" s="86">
        <v>47325</v>
      </c>
      <c r="F5" s="223">
        <v>95822</v>
      </c>
      <c r="G5" s="86">
        <v>47325</v>
      </c>
      <c r="H5" s="86">
        <v>142817</v>
      </c>
      <c r="I5" s="86">
        <v>1150</v>
      </c>
      <c r="J5" s="86">
        <v>144017</v>
      </c>
      <c r="K5" s="229"/>
    </row>
    <row r="6" spans="1:13" ht="20.100000000000001" customHeight="1">
      <c r="A6" s="234" t="s">
        <v>157</v>
      </c>
      <c r="B6" s="87"/>
      <c r="C6" s="223">
        <v>0</v>
      </c>
      <c r="D6" s="86" t="e">
        <v>#REF!</v>
      </c>
      <c r="E6" s="86" t="e">
        <v>#REF!</v>
      </c>
      <c r="F6" s="223">
        <v>0</v>
      </c>
      <c r="G6" s="223">
        <v>0</v>
      </c>
      <c r="H6" s="223">
        <v>0</v>
      </c>
      <c r="I6" s="223">
        <v>0</v>
      </c>
      <c r="J6" s="86">
        <v>0</v>
      </c>
      <c r="K6" s="229"/>
    </row>
    <row r="7" spans="1:13" ht="20.100000000000001" customHeight="1" thickBot="1">
      <c r="A7" s="235" t="s">
        <v>331</v>
      </c>
      <c r="B7" s="92"/>
      <c r="C7" s="224">
        <v>367070</v>
      </c>
      <c r="D7" s="90">
        <v>311019</v>
      </c>
      <c r="E7" s="90">
        <v>28269</v>
      </c>
      <c r="F7" s="224">
        <v>311019</v>
      </c>
      <c r="G7" s="90">
        <v>28269</v>
      </c>
      <c r="H7" s="90">
        <v>339288</v>
      </c>
      <c r="I7" s="90">
        <v>5000</v>
      </c>
      <c r="J7" s="90">
        <v>344288</v>
      </c>
      <c r="K7" s="230"/>
      <c r="L7" s="18"/>
    </row>
    <row r="8" spans="1:13" ht="19.5" customHeight="1" thickBot="1">
      <c r="A8" s="77" t="s">
        <v>328</v>
      </c>
      <c r="B8" s="78">
        <v>0</v>
      </c>
      <c r="C8" s="78">
        <v>1926323</v>
      </c>
      <c r="D8" s="82" t="e">
        <v>#REF!</v>
      </c>
      <c r="E8" s="82" t="e">
        <v>#REF!</v>
      </c>
      <c r="F8" s="82">
        <v>1888250.21</v>
      </c>
      <c r="G8" s="82">
        <v>87375</v>
      </c>
      <c r="H8" s="82">
        <v>1975295.21</v>
      </c>
      <c r="I8" s="82">
        <v>7000</v>
      </c>
      <c r="J8" s="82">
        <v>1982345.21</v>
      </c>
      <c r="K8" s="79"/>
    </row>
    <row r="9" spans="1:13" ht="20.100000000000001" customHeight="1" thickBot="1">
      <c r="A9" s="251" t="s">
        <v>175</v>
      </c>
      <c r="B9" s="80"/>
      <c r="C9" s="80">
        <v>248343</v>
      </c>
      <c r="D9" s="80">
        <v>277151</v>
      </c>
      <c r="E9" s="80">
        <v>7905</v>
      </c>
      <c r="F9" s="80">
        <v>285056</v>
      </c>
      <c r="G9" s="80">
        <v>2926</v>
      </c>
      <c r="H9" s="80">
        <v>286096</v>
      </c>
      <c r="I9" s="80">
        <v>-314</v>
      </c>
      <c r="J9" s="80">
        <v>286682</v>
      </c>
      <c r="K9" s="81"/>
    </row>
    <row r="10" spans="1:13" ht="20.100000000000001" customHeight="1">
      <c r="A10" s="234" t="s">
        <v>450</v>
      </c>
      <c r="B10" s="85">
        <v>0.95</v>
      </c>
      <c r="C10" s="223">
        <v>307416</v>
      </c>
      <c r="D10" s="86">
        <v>327058</v>
      </c>
      <c r="E10" s="86">
        <v>-7400</v>
      </c>
      <c r="F10" s="223">
        <v>319658</v>
      </c>
      <c r="G10" s="86">
        <v>-2848</v>
      </c>
      <c r="H10" s="86">
        <v>319658</v>
      </c>
      <c r="I10" s="86">
        <v>-2848</v>
      </c>
      <c r="J10" s="86">
        <v>316810</v>
      </c>
      <c r="K10" s="228"/>
    </row>
    <row r="11" spans="1:13" ht="20.100000000000001" customHeight="1">
      <c r="A11" s="234" t="s">
        <v>451</v>
      </c>
      <c r="B11" s="87">
        <v>0.95</v>
      </c>
      <c r="C11" s="223">
        <v>1317</v>
      </c>
      <c r="D11" s="86">
        <v>1209</v>
      </c>
      <c r="E11" s="86">
        <v>0</v>
      </c>
      <c r="F11" s="223">
        <v>1209</v>
      </c>
      <c r="G11" s="86">
        <v>0</v>
      </c>
      <c r="H11" s="86">
        <v>1209</v>
      </c>
      <c r="I11" s="86">
        <v>0</v>
      </c>
      <c r="J11" s="86">
        <v>1209</v>
      </c>
      <c r="K11" s="229"/>
    </row>
    <row r="12" spans="1:13" ht="20.100000000000001" customHeight="1">
      <c r="A12" s="234" t="s">
        <v>452</v>
      </c>
      <c r="B12" s="87">
        <v>0.95</v>
      </c>
      <c r="C12" s="223">
        <v>53110</v>
      </c>
      <c r="D12" s="86">
        <v>53110</v>
      </c>
      <c r="E12" s="86">
        <v>0</v>
      </c>
      <c r="F12" s="223">
        <v>53110</v>
      </c>
      <c r="G12" s="86">
        <v>0</v>
      </c>
      <c r="H12" s="86">
        <v>53110</v>
      </c>
      <c r="I12" s="86">
        <v>0</v>
      </c>
      <c r="J12" s="86">
        <v>53110</v>
      </c>
      <c r="K12" s="229"/>
    </row>
    <row r="13" spans="1:13" ht="20.100000000000001" customHeight="1">
      <c r="A13" s="236" t="s">
        <v>453</v>
      </c>
      <c r="B13" s="87">
        <v>0.95</v>
      </c>
      <c r="C13" s="89">
        <v>47902</v>
      </c>
      <c r="D13" s="88">
        <v>77802</v>
      </c>
      <c r="E13" s="88">
        <v>-20050</v>
      </c>
      <c r="F13" s="89">
        <v>57752</v>
      </c>
      <c r="G13" s="88">
        <v>-6445</v>
      </c>
      <c r="H13" s="88">
        <v>51307</v>
      </c>
      <c r="I13" s="88">
        <v>0</v>
      </c>
      <c r="J13" s="88">
        <v>51307</v>
      </c>
      <c r="K13" s="229"/>
      <c r="L13" s="18"/>
    </row>
    <row r="14" spans="1:13" ht="20.100000000000001" customHeight="1">
      <c r="A14" s="236" t="s">
        <v>454</v>
      </c>
      <c r="B14" s="87">
        <v>0.95</v>
      </c>
      <c r="C14" s="89">
        <v>68389</v>
      </c>
      <c r="D14" s="88" t="e">
        <v>#REF!</v>
      </c>
      <c r="E14" s="88" t="e">
        <v>#REF!</v>
      </c>
      <c r="F14" s="89" t="e">
        <v>#REF!</v>
      </c>
      <c r="G14" s="88" t="e">
        <v>#REF!</v>
      </c>
      <c r="H14" s="88" t="e">
        <v>#REF!</v>
      </c>
      <c r="I14" s="88" t="e">
        <v>#REF!</v>
      </c>
      <c r="J14" s="88">
        <v>62619</v>
      </c>
      <c r="K14" s="231"/>
      <c r="L14" s="18"/>
      <c r="M14" s="18"/>
    </row>
    <row r="15" spans="1:13" ht="20.100000000000001" customHeight="1">
      <c r="A15" s="236" t="s">
        <v>455</v>
      </c>
      <c r="B15" s="87"/>
      <c r="C15" s="89">
        <v>76300</v>
      </c>
      <c r="D15" s="88">
        <v>76035</v>
      </c>
      <c r="E15" s="88">
        <v>0</v>
      </c>
      <c r="F15" s="89">
        <v>76035</v>
      </c>
      <c r="G15" s="88">
        <v>0</v>
      </c>
      <c r="H15" s="88">
        <v>76035</v>
      </c>
      <c r="I15" s="88">
        <v>0</v>
      </c>
      <c r="J15" s="88">
        <v>76035</v>
      </c>
      <c r="K15" s="231"/>
    </row>
    <row r="16" spans="1:13" ht="20.100000000000001" customHeight="1">
      <c r="A16" s="236" t="s">
        <v>456</v>
      </c>
      <c r="B16" s="87">
        <v>0.95</v>
      </c>
      <c r="C16" s="89">
        <v>2018</v>
      </c>
      <c r="D16" s="88">
        <v>2286</v>
      </c>
      <c r="E16" s="88">
        <v>0</v>
      </c>
      <c r="F16" s="89">
        <v>2286</v>
      </c>
      <c r="G16" s="88">
        <v>0</v>
      </c>
      <c r="H16" s="88">
        <v>2286</v>
      </c>
      <c r="I16" s="88">
        <v>0</v>
      </c>
      <c r="J16" s="88">
        <v>2286</v>
      </c>
      <c r="K16" s="229"/>
    </row>
    <row r="17" spans="1:14" ht="20.100000000000001" customHeight="1">
      <c r="A17" s="236" t="s">
        <v>457</v>
      </c>
      <c r="B17" s="87">
        <v>0.95</v>
      </c>
      <c r="C17" s="89">
        <v>504705</v>
      </c>
      <c r="D17" s="88">
        <v>588710</v>
      </c>
      <c r="E17" s="88">
        <v>-50465</v>
      </c>
      <c r="F17" s="89">
        <v>537572</v>
      </c>
      <c r="G17" s="88">
        <v>-3100</v>
      </c>
      <c r="H17" s="88">
        <v>534472</v>
      </c>
      <c r="I17" s="88">
        <v>0</v>
      </c>
      <c r="J17" s="88">
        <v>534472</v>
      </c>
      <c r="K17" s="298"/>
    </row>
    <row r="18" spans="1:14" ht="20.100000000000001" customHeight="1">
      <c r="A18" s="236" t="s">
        <v>461</v>
      </c>
      <c r="B18" s="87">
        <v>0.95</v>
      </c>
      <c r="C18" s="89">
        <v>300</v>
      </c>
      <c r="D18" s="88">
        <v>700</v>
      </c>
      <c r="E18" s="88">
        <v>0</v>
      </c>
      <c r="F18" s="89">
        <v>700</v>
      </c>
      <c r="G18" s="88">
        <v>0</v>
      </c>
      <c r="H18" s="88">
        <v>700</v>
      </c>
      <c r="I18" s="88">
        <v>0</v>
      </c>
      <c r="J18" s="88">
        <v>700</v>
      </c>
      <c r="K18" s="229"/>
    </row>
    <row r="19" spans="1:14" ht="20.100000000000001" customHeight="1">
      <c r="A19" s="236" t="s">
        <v>458</v>
      </c>
      <c r="B19" s="87">
        <v>0.95</v>
      </c>
      <c r="C19" s="89">
        <v>133570</v>
      </c>
      <c r="D19" s="88">
        <v>133000</v>
      </c>
      <c r="E19" s="88">
        <v>80</v>
      </c>
      <c r="F19" s="89">
        <v>133080</v>
      </c>
      <c r="G19" s="88">
        <v>0</v>
      </c>
      <c r="H19" s="88">
        <v>133080</v>
      </c>
      <c r="I19" s="88">
        <v>0</v>
      </c>
      <c r="J19" s="88">
        <v>133080</v>
      </c>
      <c r="K19" s="229"/>
    </row>
    <row r="20" spans="1:14" ht="20.100000000000001" customHeight="1">
      <c r="A20" s="236" t="s">
        <v>459</v>
      </c>
      <c r="B20" s="87">
        <v>0.95</v>
      </c>
      <c r="C20" s="89">
        <v>179644</v>
      </c>
      <c r="D20" s="88">
        <v>185200</v>
      </c>
      <c r="E20" s="88">
        <v>0</v>
      </c>
      <c r="F20" s="89">
        <v>185200</v>
      </c>
      <c r="G20" s="88">
        <v>0</v>
      </c>
      <c r="H20" s="88">
        <v>186950</v>
      </c>
      <c r="I20" s="88">
        <v>0</v>
      </c>
      <c r="J20" s="88">
        <v>186950</v>
      </c>
      <c r="K20" s="232"/>
    </row>
    <row r="21" spans="1:14" ht="20.100000000000001" customHeight="1" thickBot="1">
      <c r="A21" s="235" t="s">
        <v>460</v>
      </c>
      <c r="B21" s="87">
        <v>0.95</v>
      </c>
      <c r="C21" s="224">
        <v>-25000</v>
      </c>
      <c r="D21" s="90">
        <v>-25000</v>
      </c>
      <c r="E21" s="88"/>
      <c r="F21" s="89">
        <v>-25000</v>
      </c>
      <c r="G21" s="91">
        <v>-5000</v>
      </c>
      <c r="H21" s="88">
        <v>-30000</v>
      </c>
      <c r="I21" s="88">
        <v>0</v>
      </c>
      <c r="J21" s="88">
        <v>-30000</v>
      </c>
      <c r="K21" s="229"/>
    </row>
    <row r="22" spans="1:14" ht="20.100000000000001" customHeight="1" thickBot="1">
      <c r="A22" s="77" t="s">
        <v>327</v>
      </c>
      <c r="B22" s="82"/>
      <c r="C22" s="82">
        <v>1598014</v>
      </c>
      <c r="D22" s="83" t="e">
        <v>#REF!</v>
      </c>
      <c r="E22" s="83" t="e">
        <v>#REF!</v>
      </c>
      <c r="F22" s="82" t="e">
        <v>#REF!</v>
      </c>
      <c r="G22" s="83" t="e">
        <v>#REF!</v>
      </c>
      <c r="H22" s="83" t="e">
        <v>#REF!</v>
      </c>
      <c r="I22" s="83" t="e">
        <v>#REF!</v>
      </c>
      <c r="J22" s="83">
        <v>1675260</v>
      </c>
      <c r="K22" s="84"/>
    </row>
    <row r="23" spans="1:14" ht="20.100000000000001" customHeight="1" thickBot="1">
      <c r="A23" s="250" t="s">
        <v>130</v>
      </c>
      <c r="B23" s="217"/>
      <c r="C23" s="217">
        <v>259260</v>
      </c>
      <c r="D23" s="217"/>
      <c r="E23" s="217"/>
      <c r="F23" s="217" t="e">
        <v>#REF!</v>
      </c>
      <c r="G23" s="217" t="e">
        <v>#REF!</v>
      </c>
      <c r="H23" s="261" t="e">
        <v>#REF!</v>
      </c>
      <c r="I23" s="261"/>
      <c r="J23" s="217">
        <v>356272.20999999996</v>
      </c>
      <c r="K23" s="218"/>
    </row>
    <row r="24" spans="1:14" ht="20.100000000000001" customHeight="1" thickBot="1">
      <c r="A24" s="246" t="s">
        <v>133</v>
      </c>
      <c r="B24" s="247">
        <v>0</v>
      </c>
      <c r="C24" s="247">
        <v>1857274</v>
      </c>
      <c r="D24" s="248">
        <v>1777725</v>
      </c>
      <c r="E24" s="248"/>
      <c r="F24" s="248" t="e">
        <v>#REF!</v>
      </c>
      <c r="G24" s="248" t="e">
        <v>#REF!</v>
      </c>
      <c r="H24" s="248" t="e">
        <v>#REF!</v>
      </c>
      <c r="I24" s="248" t="e">
        <v>#REF!</v>
      </c>
      <c r="J24" s="248">
        <v>2031532.21</v>
      </c>
      <c r="K24" s="249"/>
    </row>
    <row r="25" spans="1:14" ht="20.100000000000001" customHeight="1">
      <c r="A25" s="243" t="s">
        <v>134</v>
      </c>
      <c r="B25" s="75"/>
      <c r="C25" s="244">
        <v>30000</v>
      </c>
      <c r="D25" s="244">
        <v>30000</v>
      </c>
      <c r="E25" s="244"/>
      <c r="F25" s="244">
        <v>30000</v>
      </c>
      <c r="G25" s="245"/>
      <c r="H25" s="245">
        <v>30000</v>
      </c>
      <c r="I25" s="245"/>
      <c r="J25" s="245">
        <v>30000</v>
      </c>
      <c r="K25" s="244"/>
      <c r="N25" s="294"/>
    </row>
    <row r="26" spans="1:14" s="76" customFormat="1" ht="20.100000000000001" customHeight="1">
      <c r="A26" s="238" t="s">
        <v>135</v>
      </c>
      <c r="B26" s="233"/>
      <c r="C26" s="219">
        <v>-30000</v>
      </c>
      <c r="D26" s="219">
        <v>-30000</v>
      </c>
      <c r="E26" s="219"/>
      <c r="F26" s="219">
        <v>-30000</v>
      </c>
      <c r="G26" s="225"/>
      <c r="H26" s="225">
        <v>-30000</v>
      </c>
      <c r="I26" s="225"/>
      <c r="J26" s="225">
        <v>-30000</v>
      </c>
      <c r="K26" s="219"/>
    </row>
    <row r="27" spans="1:14" ht="31.5" customHeight="1">
      <c r="A27" s="237" t="s">
        <v>136</v>
      </c>
      <c r="B27" s="75"/>
      <c r="C27" s="219">
        <v>105600</v>
      </c>
      <c r="D27" s="219">
        <v>105600</v>
      </c>
      <c r="E27" s="219"/>
      <c r="F27" s="219">
        <v>105600</v>
      </c>
      <c r="G27" s="225">
        <v>130000</v>
      </c>
      <c r="H27" s="225">
        <v>235600</v>
      </c>
      <c r="I27" s="225"/>
      <c r="J27" s="225">
        <v>235600</v>
      </c>
      <c r="K27" s="219"/>
    </row>
    <row r="28" spans="1:14" ht="29.25" customHeight="1">
      <c r="A28" s="237" t="s">
        <v>137</v>
      </c>
      <c r="B28" s="75"/>
      <c r="C28" s="220">
        <v>-123200</v>
      </c>
      <c r="D28" s="220">
        <v>-123200</v>
      </c>
      <c r="E28" s="220"/>
      <c r="F28" s="220">
        <v>-123200</v>
      </c>
      <c r="G28" s="226"/>
      <c r="H28" s="225">
        <v>-123200</v>
      </c>
      <c r="I28" s="225"/>
      <c r="J28" s="225">
        <v>-123200</v>
      </c>
      <c r="K28" s="220"/>
    </row>
    <row r="29" spans="1:14" ht="30" customHeight="1">
      <c r="A29" s="237" t="s">
        <v>138</v>
      </c>
      <c r="B29" s="75"/>
      <c r="C29" s="220">
        <v>-71449</v>
      </c>
      <c r="D29" s="219">
        <v>-83213</v>
      </c>
      <c r="E29" s="219"/>
      <c r="F29" s="220">
        <v>-83213</v>
      </c>
      <c r="G29" s="226"/>
      <c r="H29" s="225">
        <v>-83213</v>
      </c>
      <c r="I29" s="225"/>
      <c r="J29" s="225">
        <v>-83213</v>
      </c>
      <c r="K29" s="220"/>
    </row>
    <row r="30" spans="1:14" ht="30" customHeight="1" thickBot="1">
      <c r="A30" s="239" t="s">
        <v>139</v>
      </c>
      <c r="B30" s="75"/>
      <c r="C30" s="221">
        <v>20000</v>
      </c>
      <c r="D30" s="221">
        <v>20000</v>
      </c>
      <c r="E30" s="221"/>
      <c r="F30" s="221">
        <v>20000</v>
      </c>
      <c r="G30" s="227"/>
      <c r="H30" s="227">
        <v>20000</v>
      </c>
      <c r="I30" s="227"/>
      <c r="J30" s="225">
        <v>20000</v>
      </c>
      <c r="K30" s="221"/>
      <c r="M30" s="18"/>
    </row>
    <row r="31" spans="1:14" ht="20.100000000000001" customHeight="1" thickBot="1">
      <c r="A31" s="240" t="s">
        <v>140</v>
      </c>
      <c r="B31" s="241"/>
      <c r="C31" s="222">
        <v>-69049</v>
      </c>
      <c r="D31" s="222">
        <v>-80813</v>
      </c>
      <c r="E31" s="222"/>
      <c r="F31" s="222">
        <v>-80813</v>
      </c>
      <c r="G31" s="222">
        <v>130000</v>
      </c>
      <c r="H31" s="222">
        <v>49187</v>
      </c>
      <c r="I31" s="222">
        <v>0</v>
      </c>
      <c r="J31" s="222">
        <v>49187</v>
      </c>
      <c r="K31" s="242"/>
    </row>
    <row r="33" spans="1:11" ht="15.75">
      <c r="A33" s="134"/>
      <c r="B33" s="134"/>
      <c r="C33" s="134"/>
      <c r="D33" s="134"/>
      <c r="E33" s="134"/>
      <c r="F33" s="134"/>
      <c r="G33" s="134"/>
      <c r="H33" s="258"/>
      <c r="I33" s="258"/>
      <c r="J33" s="258"/>
    </row>
    <row r="34" spans="1:11" ht="15.75">
      <c r="A34" s="134"/>
      <c r="B34" s="134"/>
      <c r="C34" s="134"/>
      <c r="D34" s="134"/>
      <c r="E34" s="134"/>
      <c r="F34" s="134"/>
      <c r="G34" s="134"/>
      <c r="H34" s="259"/>
      <c r="I34" s="259"/>
      <c r="J34" s="259"/>
    </row>
    <row r="35" spans="1:11">
      <c r="G35" t="s">
        <v>584</v>
      </c>
    </row>
    <row r="37" spans="1:11">
      <c r="B37" s="134"/>
      <c r="C37" s="134"/>
      <c r="D37" s="134"/>
      <c r="E37" s="134"/>
      <c r="F37" s="134"/>
      <c r="K37" s="260"/>
    </row>
    <row r="38" spans="1:11">
      <c r="K38" s="18"/>
    </row>
    <row r="39" spans="1:11">
      <c r="K39" s="18"/>
    </row>
    <row r="40" spans="1:11">
      <c r="K40" s="18"/>
    </row>
    <row r="41" spans="1:11">
      <c r="K41" s="18"/>
    </row>
    <row r="42" spans="1:11">
      <c r="B42" s="134"/>
      <c r="C42" s="134"/>
      <c r="D42" s="134"/>
      <c r="E42" s="134"/>
      <c r="F42" s="134"/>
      <c r="G42" s="134"/>
      <c r="H42" s="134"/>
      <c r="I42" s="134"/>
      <c r="J42" s="134"/>
      <c r="K42" s="135"/>
    </row>
    <row r="45" spans="1:11">
      <c r="K45" s="18"/>
    </row>
    <row r="46" spans="1:11">
      <c r="K46" s="18"/>
    </row>
  </sheetData>
  <mergeCells count="1">
    <mergeCell ref="A2:K2"/>
  </mergeCells>
  <phoneticPr fontId="18" type="noConversion"/>
  <pageMargins left="0.9055118110236221" right="0.70866141732283472" top="0.78740157480314965" bottom="0.78740157480314965" header="0.31496062992125984" footer="0.31496062992125984"/>
  <pageSetup paperSize="9" fitToHeight="0" orientation="portrait" useFirstPageNumber="1" horizontalDpi="300" verticalDpi="300"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39"/>
  <sheetViews>
    <sheetView workbookViewId="0">
      <selection activeCell="J3" sqref="J3"/>
    </sheetView>
  </sheetViews>
  <sheetFormatPr defaultRowHeight="12.75" outlineLevelCol="1"/>
  <cols>
    <col min="1" max="1" width="5.85546875" customWidth="1"/>
    <col min="2" max="2" width="45.28515625" customWidth="1"/>
    <col min="3" max="4" width="0" hidden="1" customWidth="1"/>
    <col min="5" max="5" width="11.7109375" hidden="1" customWidth="1" outlineLevel="1"/>
    <col min="6" max="6" width="9.140625" hidden="1" customWidth="1" outlineLevel="1"/>
    <col min="7" max="7" width="12.5703125" hidden="1" customWidth="1" outlineLevel="1" collapsed="1"/>
    <col min="8" max="8" width="12.5703125" hidden="1" customWidth="1" outlineLevel="1"/>
    <col min="9" max="9" width="12.5703125" customWidth="1" collapsed="1"/>
    <col min="10" max="10" width="28" customWidth="1"/>
  </cols>
  <sheetData>
    <row r="1" spans="1:10">
      <c r="A1" t="s">
        <v>141</v>
      </c>
    </row>
    <row r="2" spans="1:10" ht="31.5" customHeight="1" thickBot="1">
      <c r="A2" s="420" t="s">
        <v>659</v>
      </c>
      <c r="B2" s="420"/>
      <c r="C2" s="420"/>
      <c r="D2" s="420"/>
      <c r="E2" s="420"/>
      <c r="F2" s="420"/>
      <c r="G2" s="420"/>
      <c r="H2" s="420"/>
      <c r="I2" s="420"/>
      <c r="J2" s="420"/>
    </row>
    <row r="3" spans="1:10" ht="36.75" thickBot="1">
      <c r="A3" s="337" t="s">
        <v>84</v>
      </c>
      <c r="B3" s="337" t="s">
        <v>85</v>
      </c>
      <c r="C3" s="335" t="s">
        <v>86</v>
      </c>
      <c r="D3" s="336" t="s">
        <v>87</v>
      </c>
      <c r="E3" s="337" t="s">
        <v>88</v>
      </c>
      <c r="F3" s="269" t="s">
        <v>144</v>
      </c>
      <c r="G3" s="337" t="s">
        <v>159</v>
      </c>
      <c r="H3" s="269" t="s">
        <v>160</v>
      </c>
      <c r="I3" s="270" t="s">
        <v>657</v>
      </c>
      <c r="J3" s="334" t="s">
        <v>630</v>
      </c>
    </row>
    <row r="4" spans="1:10">
      <c r="A4" s="140">
        <v>1111</v>
      </c>
      <c r="B4" s="141" t="s">
        <v>89</v>
      </c>
      <c r="C4" s="143"/>
      <c r="D4" s="144">
        <v>1.0349999999999999</v>
      </c>
      <c r="E4" s="142">
        <v>290000</v>
      </c>
      <c r="F4" s="142">
        <v>0</v>
      </c>
      <c r="G4" s="142">
        <v>290000</v>
      </c>
      <c r="H4" s="142">
        <v>0</v>
      </c>
      <c r="I4" s="310">
        <v>290000</v>
      </c>
      <c r="J4" s="145"/>
    </row>
    <row r="5" spans="1:10">
      <c r="A5" s="146">
        <v>1112</v>
      </c>
      <c r="B5" s="147" t="s">
        <v>90</v>
      </c>
      <c r="C5" s="149"/>
      <c r="D5" s="150"/>
      <c r="E5" s="148">
        <v>35000</v>
      </c>
      <c r="F5" s="148">
        <v>0</v>
      </c>
      <c r="G5" s="148">
        <v>35000</v>
      </c>
      <c r="H5" s="148">
        <v>0</v>
      </c>
      <c r="I5" s="148">
        <v>35000</v>
      </c>
      <c r="J5" s="151"/>
    </row>
    <row r="6" spans="1:10">
      <c r="A6" s="146">
        <v>1113</v>
      </c>
      <c r="B6" s="147" t="s">
        <v>91</v>
      </c>
      <c r="C6" s="149"/>
      <c r="D6" s="150">
        <v>1.03</v>
      </c>
      <c r="E6" s="148">
        <v>29000</v>
      </c>
      <c r="F6" s="148">
        <v>0</v>
      </c>
      <c r="G6" s="148">
        <v>29000</v>
      </c>
      <c r="H6" s="148">
        <v>0</v>
      </c>
      <c r="I6" s="148">
        <v>29000</v>
      </c>
      <c r="J6" s="151"/>
    </row>
    <row r="7" spans="1:10">
      <c r="A7" s="146">
        <v>1121</v>
      </c>
      <c r="B7" s="147" t="s">
        <v>92</v>
      </c>
      <c r="C7" s="149"/>
      <c r="D7" s="150">
        <v>1.0249999999999999</v>
      </c>
      <c r="E7" s="148">
        <v>260000</v>
      </c>
      <c r="F7" s="148">
        <v>0</v>
      </c>
      <c r="G7" s="148">
        <v>260000</v>
      </c>
      <c r="H7" s="148">
        <v>0</v>
      </c>
      <c r="I7" s="148">
        <v>260000</v>
      </c>
      <c r="J7" s="151"/>
    </row>
    <row r="8" spans="1:10">
      <c r="A8" s="146">
        <v>1211</v>
      </c>
      <c r="B8" s="147" t="s">
        <v>93</v>
      </c>
      <c r="C8" s="149"/>
      <c r="D8" s="150">
        <v>1.02</v>
      </c>
      <c r="E8" s="148">
        <v>536000</v>
      </c>
      <c r="F8" s="148">
        <v>0</v>
      </c>
      <c r="G8" s="148">
        <v>536000</v>
      </c>
      <c r="H8" s="148">
        <v>0</v>
      </c>
      <c r="I8" s="170">
        <v>536000</v>
      </c>
      <c r="J8" s="151"/>
    </row>
    <row r="9" spans="1:10">
      <c r="A9" s="152"/>
      <c r="B9" s="153" t="s">
        <v>94</v>
      </c>
      <c r="C9" s="154">
        <v>0</v>
      </c>
      <c r="D9" s="155">
        <v>1.0814694442563628</v>
      </c>
      <c r="E9" s="154">
        <v>1150000</v>
      </c>
      <c r="F9" s="154">
        <v>0</v>
      </c>
      <c r="G9" s="255">
        <v>1150000</v>
      </c>
      <c r="H9" s="255">
        <v>0</v>
      </c>
      <c r="I9" s="255">
        <v>1150000</v>
      </c>
      <c r="J9" s="156"/>
    </row>
    <row r="10" spans="1:10" ht="13.5" thickBot="1">
      <c r="A10" s="157">
        <v>1511</v>
      </c>
      <c r="B10" s="158" t="s">
        <v>95</v>
      </c>
      <c r="C10" s="160"/>
      <c r="D10" s="161"/>
      <c r="E10" s="159">
        <v>80000</v>
      </c>
      <c r="F10" s="159">
        <v>0</v>
      </c>
      <c r="G10" s="159">
        <v>80000</v>
      </c>
      <c r="H10" s="159">
        <v>0</v>
      </c>
      <c r="I10" s="159">
        <v>80000</v>
      </c>
      <c r="J10" s="162"/>
    </row>
    <row r="11" spans="1:10" ht="13.5" thickBot="1">
      <c r="A11" s="163"/>
      <c r="B11" s="164" t="s">
        <v>96</v>
      </c>
      <c r="C11" s="165">
        <v>0</v>
      </c>
      <c r="D11" s="166">
        <v>1.0795458534907072</v>
      </c>
      <c r="E11" s="165">
        <v>1230000</v>
      </c>
      <c r="F11" s="165">
        <v>0</v>
      </c>
      <c r="G11" s="311">
        <v>1230000</v>
      </c>
      <c r="H11" s="312">
        <v>0</v>
      </c>
      <c r="I11" s="313">
        <v>1230000</v>
      </c>
      <c r="J11" s="167"/>
    </row>
    <row r="12" spans="1:10" ht="38.25">
      <c r="A12" s="168">
        <v>1340</v>
      </c>
      <c r="B12" s="169" t="s">
        <v>97</v>
      </c>
      <c r="C12" s="171"/>
      <c r="D12" s="172">
        <v>1.01</v>
      </c>
      <c r="E12" s="170">
        <v>56000</v>
      </c>
      <c r="F12" s="170">
        <v>0</v>
      </c>
      <c r="G12" s="307">
        <v>56000</v>
      </c>
      <c r="H12" s="307">
        <v>0</v>
      </c>
      <c r="I12" s="170">
        <v>56000</v>
      </c>
      <c r="J12" s="173"/>
    </row>
    <row r="13" spans="1:10">
      <c r="A13" s="146">
        <v>1343</v>
      </c>
      <c r="B13" s="147" t="s">
        <v>98</v>
      </c>
      <c r="C13" s="149"/>
      <c r="D13" s="174"/>
      <c r="E13" s="148">
        <v>5500</v>
      </c>
      <c r="F13" s="148"/>
      <c r="G13" s="308">
        <v>5500</v>
      </c>
      <c r="H13" s="308">
        <v>0</v>
      </c>
      <c r="I13" s="148">
        <v>5500</v>
      </c>
      <c r="J13" s="151"/>
    </row>
    <row r="14" spans="1:10">
      <c r="A14" s="146">
        <v>1351</v>
      </c>
      <c r="B14" s="147" t="s">
        <v>99</v>
      </c>
      <c r="C14" s="149"/>
      <c r="D14" s="174">
        <v>1</v>
      </c>
      <c r="E14" s="148">
        <v>3500</v>
      </c>
      <c r="F14" s="148">
        <v>0</v>
      </c>
      <c r="G14" s="308">
        <v>3500</v>
      </c>
      <c r="H14" s="308">
        <v>0</v>
      </c>
      <c r="I14" s="148">
        <v>3500</v>
      </c>
      <c r="J14" s="175"/>
    </row>
    <row r="15" spans="1:10">
      <c r="A15" s="146">
        <v>1355</v>
      </c>
      <c r="B15" s="147" t="s">
        <v>100</v>
      </c>
      <c r="C15" s="149"/>
      <c r="D15" s="174">
        <v>1</v>
      </c>
      <c r="E15" s="148">
        <v>100000</v>
      </c>
      <c r="F15" s="148">
        <v>0</v>
      </c>
      <c r="G15" s="308">
        <v>100000</v>
      </c>
      <c r="H15" s="308">
        <v>0</v>
      </c>
      <c r="I15" s="148">
        <v>100000</v>
      </c>
      <c r="J15" s="175"/>
    </row>
    <row r="16" spans="1:10">
      <c r="A16" s="146">
        <v>1353</v>
      </c>
      <c r="B16" s="147" t="s">
        <v>101</v>
      </c>
      <c r="C16" s="149"/>
      <c r="D16" s="174">
        <v>1</v>
      </c>
      <c r="E16" s="148">
        <v>2300</v>
      </c>
      <c r="F16" s="148">
        <v>0</v>
      </c>
      <c r="G16" s="308">
        <v>2300</v>
      </c>
      <c r="H16" s="308">
        <v>150</v>
      </c>
      <c r="I16" s="148">
        <v>2450</v>
      </c>
      <c r="J16" s="175"/>
    </row>
    <row r="17" spans="1:11">
      <c r="A17" s="146">
        <v>1361</v>
      </c>
      <c r="B17" s="147" t="s">
        <v>102</v>
      </c>
      <c r="C17" s="149"/>
      <c r="D17" s="174">
        <v>1</v>
      </c>
      <c r="E17" s="148">
        <v>30</v>
      </c>
      <c r="F17" s="148">
        <v>0</v>
      </c>
      <c r="G17" s="308">
        <v>30</v>
      </c>
      <c r="H17" s="308">
        <v>0</v>
      </c>
      <c r="I17" s="148">
        <v>30</v>
      </c>
      <c r="J17" s="151"/>
    </row>
    <row r="18" spans="1:11">
      <c r="A18" s="146">
        <v>1361</v>
      </c>
      <c r="B18" s="147" t="s">
        <v>103</v>
      </c>
      <c r="C18" s="149"/>
      <c r="D18" s="174">
        <v>1</v>
      </c>
      <c r="E18" s="148">
        <v>24630</v>
      </c>
      <c r="F18" s="148">
        <v>3770</v>
      </c>
      <c r="G18" s="308">
        <v>28400</v>
      </c>
      <c r="H18" s="308">
        <v>700</v>
      </c>
      <c r="I18" s="148">
        <v>29100</v>
      </c>
      <c r="J18" s="175"/>
      <c r="K18" s="18"/>
    </row>
    <row r="19" spans="1:11" ht="13.5" thickBot="1">
      <c r="A19" s="157"/>
      <c r="B19" s="158" t="s">
        <v>104</v>
      </c>
      <c r="C19" s="160"/>
      <c r="D19" s="176">
        <v>1</v>
      </c>
      <c r="E19" s="159">
        <v>4670</v>
      </c>
      <c r="F19" s="256">
        <v>830</v>
      </c>
      <c r="G19" s="299">
        <v>5500</v>
      </c>
      <c r="H19" s="299"/>
      <c r="I19" s="159">
        <v>5500</v>
      </c>
      <c r="J19" s="177"/>
    </row>
    <row r="20" spans="1:11" ht="13.5" thickBot="1">
      <c r="A20" s="163"/>
      <c r="B20" s="164" t="s">
        <v>105</v>
      </c>
      <c r="C20" s="165">
        <v>0</v>
      </c>
      <c r="D20" s="178"/>
      <c r="E20" s="165">
        <v>196630</v>
      </c>
      <c r="F20" s="165">
        <v>4600</v>
      </c>
      <c r="G20" s="311">
        <v>201230</v>
      </c>
      <c r="H20" s="315">
        <v>850</v>
      </c>
      <c r="I20" s="316">
        <v>202080</v>
      </c>
      <c r="J20" s="167"/>
    </row>
    <row r="21" spans="1:11" ht="13.5" thickBot="1">
      <c r="A21" s="179"/>
      <c r="B21" s="180" t="s">
        <v>106</v>
      </c>
      <c r="C21" s="181">
        <v>0</v>
      </c>
      <c r="D21" s="182"/>
      <c r="E21" s="181">
        <v>1426630</v>
      </c>
      <c r="F21" s="181">
        <v>4600</v>
      </c>
      <c r="G21" s="314">
        <v>1431230</v>
      </c>
      <c r="H21" s="317">
        <v>850</v>
      </c>
      <c r="I21" s="318">
        <v>1432080</v>
      </c>
      <c r="J21" s="167"/>
    </row>
    <row r="22" spans="1:11">
      <c r="A22" s="168">
        <v>2111</v>
      </c>
      <c r="B22" s="183" t="s">
        <v>107</v>
      </c>
      <c r="C22" s="171"/>
      <c r="D22" s="172">
        <v>1</v>
      </c>
      <c r="E22" s="170">
        <v>3892</v>
      </c>
      <c r="F22" s="170">
        <v>0</v>
      </c>
      <c r="G22" s="170">
        <v>3562</v>
      </c>
      <c r="H22" s="170">
        <v>0</v>
      </c>
      <c r="I22" s="170">
        <v>3562</v>
      </c>
      <c r="J22" s="173"/>
    </row>
    <row r="23" spans="1:11">
      <c r="A23" s="146">
        <v>2122</v>
      </c>
      <c r="B23" s="147" t="s">
        <v>108</v>
      </c>
      <c r="C23" s="149"/>
      <c r="D23" s="174">
        <v>1</v>
      </c>
      <c r="E23" s="148">
        <v>5000</v>
      </c>
      <c r="F23" s="148">
        <v>7150</v>
      </c>
      <c r="G23" s="148">
        <v>12150</v>
      </c>
      <c r="H23" s="148">
        <v>1000</v>
      </c>
      <c r="I23" s="148">
        <v>13150</v>
      </c>
      <c r="J23" s="184"/>
    </row>
    <row r="24" spans="1:11">
      <c r="A24" s="146">
        <v>2141</v>
      </c>
      <c r="B24" s="147" t="s">
        <v>109</v>
      </c>
      <c r="C24" s="149"/>
      <c r="D24" s="174">
        <v>1</v>
      </c>
      <c r="E24" s="148">
        <v>500</v>
      </c>
      <c r="F24" s="148">
        <v>0</v>
      </c>
      <c r="G24" s="148">
        <v>500</v>
      </c>
      <c r="H24" s="148">
        <v>0</v>
      </c>
      <c r="I24" s="148">
        <v>500</v>
      </c>
      <c r="J24" s="175"/>
    </row>
    <row r="25" spans="1:11">
      <c r="A25" s="146">
        <v>2212</v>
      </c>
      <c r="B25" s="147" t="s">
        <v>110</v>
      </c>
      <c r="C25" s="149"/>
      <c r="D25" s="174">
        <v>1</v>
      </c>
      <c r="E25" s="148">
        <v>11085</v>
      </c>
      <c r="F25" s="148">
        <v>0</v>
      </c>
      <c r="G25" s="148">
        <v>11085</v>
      </c>
      <c r="H25" s="148">
        <v>150</v>
      </c>
      <c r="I25" s="148">
        <v>11285</v>
      </c>
      <c r="J25" s="185"/>
    </row>
    <row r="26" spans="1:11">
      <c r="A26" s="146">
        <v>2321</v>
      </c>
      <c r="B26" s="147" t="s">
        <v>111</v>
      </c>
      <c r="C26" s="149"/>
      <c r="D26" s="174"/>
      <c r="E26" s="148">
        <v>2800</v>
      </c>
      <c r="F26" s="148">
        <v>0</v>
      </c>
      <c r="G26" s="148">
        <v>2800</v>
      </c>
      <c r="H26" s="148">
        <v>0</v>
      </c>
      <c r="I26" s="148">
        <v>2800</v>
      </c>
      <c r="J26" s="185" t="s">
        <v>112</v>
      </c>
    </row>
    <row r="27" spans="1:11">
      <c r="A27" s="146">
        <v>2324</v>
      </c>
      <c r="B27" s="147" t="s">
        <v>113</v>
      </c>
      <c r="C27" s="149"/>
      <c r="D27" s="174">
        <v>1</v>
      </c>
      <c r="E27" s="148">
        <v>9208</v>
      </c>
      <c r="F27" s="148">
        <v>0</v>
      </c>
      <c r="G27" s="148">
        <v>9208</v>
      </c>
      <c r="H27" s="148">
        <v>0</v>
      </c>
      <c r="I27" s="148">
        <v>9208</v>
      </c>
      <c r="J27" s="175"/>
    </row>
    <row r="28" spans="1:11" ht="38.25">
      <c r="A28" s="152">
        <v>2329</v>
      </c>
      <c r="B28" s="153" t="s">
        <v>114</v>
      </c>
      <c r="C28" s="149"/>
      <c r="D28" s="174"/>
      <c r="E28" s="148">
        <v>62000</v>
      </c>
      <c r="F28" s="148">
        <v>40175</v>
      </c>
      <c r="G28" s="148">
        <v>102175</v>
      </c>
      <c r="H28" s="148">
        <v>0</v>
      </c>
      <c r="I28" s="148">
        <v>102175</v>
      </c>
      <c r="J28" s="175" t="s">
        <v>601</v>
      </c>
    </row>
    <row r="29" spans="1:11">
      <c r="A29" s="146">
        <v>2460</v>
      </c>
      <c r="B29" s="147" t="s">
        <v>115</v>
      </c>
      <c r="C29" s="149"/>
      <c r="D29" s="174"/>
      <c r="E29" s="148">
        <v>1317</v>
      </c>
      <c r="F29" s="148">
        <v>0</v>
      </c>
      <c r="G29" s="148">
        <v>1317</v>
      </c>
      <c r="H29" s="148">
        <v>0</v>
      </c>
      <c r="I29" s="148">
        <v>1317</v>
      </c>
      <c r="J29" s="175" t="s">
        <v>116</v>
      </c>
    </row>
    <row r="30" spans="1:11" ht="13.5" thickBot="1">
      <c r="A30" s="157"/>
      <c r="B30" s="158" t="s">
        <v>117</v>
      </c>
      <c r="C30" s="160"/>
      <c r="D30" s="176"/>
      <c r="E30" s="159">
        <v>2271</v>
      </c>
      <c r="F30" s="256"/>
      <c r="G30" s="256">
        <v>20</v>
      </c>
      <c r="H30" s="256">
        <v>0</v>
      </c>
      <c r="I30" s="256">
        <v>20</v>
      </c>
      <c r="J30" s="162" t="s">
        <v>600</v>
      </c>
    </row>
    <row r="31" spans="1:11" ht="13.5" thickBot="1">
      <c r="A31" s="179"/>
      <c r="B31" s="180" t="s">
        <v>118</v>
      </c>
      <c r="C31" s="181">
        <v>0</v>
      </c>
      <c r="D31" s="182"/>
      <c r="E31" s="181">
        <v>98073</v>
      </c>
      <c r="F31" s="181">
        <v>47325</v>
      </c>
      <c r="G31" s="181">
        <v>142817</v>
      </c>
      <c r="H31" s="181">
        <v>1150</v>
      </c>
      <c r="I31" s="181">
        <v>144017</v>
      </c>
      <c r="J31" s="167"/>
    </row>
    <row r="32" spans="1:11" ht="25.5">
      <c r="A32" s="168">
        <v>4131</v>
      </c>
      <c r="B32" s="169" t="s">
        <v>119</v>
      </c>
      <c r="C32" s="171"/>
      <c r="D32" s="186"/>
      <c r="E32" s="189">
        <v>188818</v>
      </c>
      <c r="F32" s="189">
        <v>21951</v>
      </c>
      <c r="G32" s="189">
        <v>210769</v>
      </c>
      <c r="H32" s="189"/>
      <c r="I32" s="189">
        <v>210769</v>
      </c>
      <c r="J32" s="190"/>
    </row>
    <row r="33" spans="1:14" ht="13.5" thickBot="1">
      <c r="A33" s="157">
        <v>4131</v>
      </c>
      <c r="B33" s="191" t="s">
        <v>120</v>
      </c>
      <c r="C33" s="160"/>
      <c r="D33" s="188"/>
      <c r="E33" s="159">
        <v>47061</v>
      </c>
      <c r="F33" s="256">
        <v>6318</v>
      </c>
      <c r="G33" s="256">
        <v>53379</v>
      </c>
      <c r="H33" s="256"/>
      <c r="I33" s="256">
        <v>53379</v>
      </c>
      <c r="J33" s="162" t="s">
        <v>121</v>
      </c>
    </row>
    <row r="34" spans="1:14" ht="26.25" thickBot="1">
      <c r="A34" s="163"/>
      <c r="B34" s="192" t="s">
        <v>122</v>
      </c>
      <c r="C34" s="193">
        <v>0</v>
      </c>
      <c r="D34" s="194"/>
      <c r="E34" s="193">
        <v>235879</v>
      </c>
      <c r="F34" s="193">
        <v>28269</v>
      </c>
      <c r="G34" s="193">
        <v>264148</v>
      </c>
      <c r="H34" s="193">
        <v>0</v>
      </c>
      <c r="I34" s="193">
        <v>264148</v>
      </c>
      <c r="J34" s="167"/>
    </row>
    <row r="35" spans="1:14">
      <c r="A35" s="146">
        <v>4112</v>
      </c>
      <c r="B35" s="195" t="s">
        <v>123</v>
      </c>
      <c r="C35" s="149"/>
      <c r="D35" s="187"/>
      <c r="E35" s="148">
        <v>75000</v>
      </c>
      <c r="F35" s="148">
        <v>0</v>
      </c>
      <c r="G35" s="148">
        <v>75000</v>
      </c>
      <c r="H35" s="148">
        <v>5000</v>
      </c>
      <c r="I35" s="148">
        <v>80000</v>
      </c>
      <c r="J35" s="175"/>
    </row>
    <row r="36" spans="1:14" ht="38.25">
      <c r="A36" s="146"/>
      <c r="B36" s="195" t="s">
        <v>124</v>
      </c>
      <c r="C36" s="149"/>
      <c r="D36" s="187"/>
      <c r="E36" s="148">
        <v>140</v>
      </c>
      <c r="F36" s="148">
        <v>0</v>
      </c>
      <c r="G36" s="148">
        <v>140</v>
      </c>
      <c r="H36" s="148">
        <v>0</v>
      </c>
      <c r="I36" s="148">
        <v>140</v>
      </c>
      <c r="J36" s="175" t="s">
        <v>125</v>
      </c>
      <c r="N36" s="18"/>
    </row>
    <row r="37" spans="1:14" ht="21.75" customHeight="1">
      <c r="A37" s="196"/>
      <c r="B37" s="343" t="s">
        <v>126</v>
      </c>
      <c r="C37" s="344" t="e">
        <v>#REF!</v>
      </c>
      <c r="D37" s="345"/>
      <c r="E37" s="344" t="e">
        <v>#REF!</v>
      </c>
      <c r="F37" s="344" t="e">
        <v>#REF!</v>
      </c>
      <c r="G37" s="344" t="e">
        <v>#REF!</v>
      </c>
      <c r="H37" s="344" t="e">
        <v>#REF!</v>
      </c>
      <c r="I37" s="344">
        <v>80140</v>
      </c>
      <c r="J37" s="175"/>
    </row>
    <row r="38" spans="1:14" ht="26.25" thickBot="1">
      <c r="A38" s="197">
        <v>1122</v>
      </c>
      <c r="B38" s="198" t="s">
        <v>127</v>
      </c>
      <c r="C38" s="200"/>
      <c r="D38" s="201"/>
      <c r="E38" s="199">
        <v>54779.21</v>
      </c>
      <c r="F38" s="199">
        <v>7181</v>
      </c>
      <c r="G38" s="199">
        <v>61960.21</v>
      </c>
      <c r="H38" s="199">
        <v>0</v>
      </c>
      <c r="I38" s="199">
        <v>61960.21</v>
      </c>
      <c r="J38" s="177"/>
    </row>
    <row r="39" spans="1:14" ht="18.75" thickBot="1">
      <c r="A39" s="202"/>
      <c r="B39" s="203" t="s">
        <v>128</v>
      </c>
      <c r="C39" s="204" t="e">
        <v>#REF!</v>
      </c>
      <c r="D39" s="205"/>
      <c r="E39" s="204" t="e">
        <v>#REF!</v>
      </c>
      <c r="F39" s="204" t="e">
        <v>#REF!</v>
      </c>
      <c r="G39" s="204" t="e">
        <v>#REF!</v>
      </c>
      <c r="H39" s="204" t="e">
        <v>#REF!</v>
      </c>
      <c r="I39" s="204">
        <v>1982345.21</v>
      </c>
      <c r="J39" s="206"/>
    </row>
  </sheetData>
  <mergeCells count="1">
    <mergeCell ref="A2:J2"/>
  </mergeCells>
  <phoneticPr fontId="41" type="noConversion"/>
  <pageMargins left="0.70866141732283472" right="0.70866141732283472" top="0.78740157480314965" bottom="0.78740157480314965" header="0.31496062992125984" footer="0.31496062992125984"/>
  <pageSetup firstPageNumber="2" fitToHeight="0" orientation="portrait" useFirstPageNumber="1" horizontalDpi="200" verticalDpi="200"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94"/>
  <sheetViews>
    <sheetView topLeftCell="A28" zoomScaleNormal="100" workbookViewId="0">
      <selection activeCell="I2" sqref="I2"/>
    </sheetView>
  </sheetViews>
  <sheetFormatPr defaultRowHeight="12.75" outlineLevelCol="1"/>
  <cols>
    <col min="1" max="1" width="9.5703125" customWidth="1"/>
    <col min="2" max="2" width="56.140625" customWidth="1"/>
    <col min="3" max="3" width="11.140625" hidden="1" customWidth="1" outlineLevel="1"/>
    <col min="4" max="4" width="12.140625" hidden="1" customWidth="1" outlineLevel="1"/>
    <col min="5" max="5" width="11.140625" hidden="1" customWidth="1" outlineLevel="1" collapsed="1"/>
    <col min="6" max="6" width="9.28515625" hidden="1" customWidth="1" outlineLevel="1"/>
    <col min="7" max="7" width="11.5703125" hidden="1" customWidth="1" outlineLevel="1" collapsed="1"/>
    <col min="8" max="8" width="11.5703125" hidden="1" customWidth="1" outlineLevel="1"/>
    <col min="9" max="9" width="14.42578125" customWidth="1" collapsed="1"/>
    <col min="10" max="10" width="53" customWidth="1"/>
    <col min="13" max="13" width="11.42578125" bestFit="1" customWidth="1"/>
  </cols>
  <sheetData>
    <row r="1" spans="1:10" ht="13.5" thickBot="1">
      <c r="A1" s="425" t="s">
        <v>472</v>
      </c>
      <c r="B1" s="425"/>
      <c r="C1" s="1"/>
      <c r="D1" s="1"/>
      <c r="E1" s="14"/>
      <c r="F1" s="14"/>
      <c r="G1" s="14"/>
      <c r="H1" s="14"/>
      <c r="I1" s="14"/>
      <c r="J1" s="1"/>
    </row>
    <row r="2" spans="1:10" ht="45.75" customHeight="1" thickBot="1">
      <c r="A2" s="338" t="s">
        <v>470</v>
      </c>
      <c r="B2" s="339" t="s">
        <v>471</v>
      </c>
      <c r="C2" s="340" t="s">
        <v>362</v>
      </c>
      <c r="D2" s="340" t="s">
        <v>363</v>
      </c>
      <c r="E2" s="268" t="s">
        <v>146</v>
      </c>
      <c r="F2" s="269" t="s">
        <v>144</v>
      </c>
      <c r="G2" s="341" t="s">
        <v>159</v>
      </c>
      <c r="H2" s="270" t="s">
        <v>158</v>
      </c>
      <c r="I2" s="270" t="s">
        <v>657</v>
      </c>
      <c r="J2" s="334" t="s">
        <v>630</v>
      </c>
    </row>
    <row r="3" spans="1:10">
      <c r="A3" s="426" t="s">
        <v>364</v>
      </c>
      <c r="B3" s="426"/>
      <c r="C3" s="426"/>
      <c r="D3" s="426"/>
      <c r="E3" s="426"/>
      <c r="F3" s="426"/>
      <c r="G3" s="426"/>
      <c r="H3" s="426"/>
      <c r="I3" s="426"/>
      <c r="J3" s="426"/>
    </row>
    <row r="4" spans="1:10" ht="25.5">
      <c r="A4" s="125" t="s">
        <v>473</v>
      </c>
      <c r="B4" s="126" t="s">
        <v>365</v>
      </c>
      <c r="C4" s="127" t="s">
        <v>366</v>
      </c>
      <c r="D4" s="128">
        <v>180213</v>
      </c>
      <c r="E4" s="129">
        <v>290000</v>
      </c>
      <c r="F4" s="207"/>
      <c r="G4" s="207">
        <v>290000</v>
      </c>
      <c r="H4" s="207"/>
      <c r="I4" s="207">
        <v>290000</v>
      </c>
      <c r="J4" s="7"/>
    </row>
    <row r="5" spans="1:10" ht="25.5">
      <c r="A5" s="125" t="s">
        <v>473</v>
      </c>
      <c r="B5" s="126" t="s">
        <v>367</v>
      </c>
      <c r="C5" s="127" t="s">
        <v>368</v>
      </c>
      <c r="D5" s="128">
        <v>30744</v>
      </c>
      <c r="E5" s="129">
        <v>35000</v>
      </c>
      <c r="F5" s="207"/>
      <c r="G5" s="207">
        <v>35000</v>
      </c>
      <c r="H5" s="207"/>
      <c r="I5" s="207">
        <v>35000</v>
      </c>
      <c r="J5" s="7" t="s">
        <v>473</v>
      </c>
    </row>
    <row r="6" spans="1:10">
      <c r="A6" s="125" t="s">
        <v>473</v>
      </c>
      <c r="B6" s="126" t="s">
        <v>369</v>
      </c>
      <c r="C6" s="127" t="s">
        <v>370</v>
      </c>
      <c r="D6" s="128">
        <v>21692</v>
      </c>
      <c r="E6" s="129">
        <v>29000</v>
      </c>
      <c r="F6" s="207"/>
      <c r="G6" s="207">
        <v>29000</v>
      </c>
      <c r="H6" s="207"/>
      <c r="I6" s="207">
        <v>29000</v>
      </c>
      <c r="J6" s="7" t="s">
        <v>473</v>
      </c>
    </row>
    <row r="7" spans="1:10">
      <c r="A7" s="125" t="s">
        <v>473</v>
      </c>
      <c r="B7" s="126" t="s">
        <v>371</v>
      </c>
      <c r="C7" s="127" t="s">
        <v>372</v>
      </c>
      <c r="D7" s="128">
        <v>204991</v>
      </c>
      <c r="E7" s="129">
        <v>260000</v>
      </c>
      <c r="F7" s="207"/>
      <c r="G7" s="207">
        <v>260000</v>
      </c>
      <c r="H7" s="207"/>
      <c r="I7" s="207">
        <v>260000</v>
      </c>
      <c r="J7" s="7" t="s">
        <v>473</v>
      </c>
    </row>
    <row r="8" spans="1:10" ht="24">
      <c r="A8" s="125" t="s">
        <v>473</v>
      </c>
      <c r="B8" s="126" t="s">
        <v>373</v>
      </c>
      <c r="C8" s="127" t="s">
        <v>374</v>
      </c>
      <c r="D8" s="128">
        <v>71993</v>
      </c>
      <c r="E8" s="130">
        <v>54779.21</v>
      </c>
      <c r="F8" s="208">
        <v>7181</v>
      </c>
      <c r="G8" s="207">
        <v>61960.21</v>
      </c>
      <c r="H8" s="207"/>
      <c r="I8" s="207">
        <v>61960.21</v>
      </c>
      <c r="J8" s="330" t="s">
        <v>599</v>
      </c>
    </row>
    <row r="9" spans="1:10">
      <c r="A9" s="125" t="s">
        <v>473</v>
      </c>
      <c r="B9" s="126" t="s">
        <v>375</v>
      </c>
      <c r="C9" s="127" t="s">
        <v>376</v>
      </c>
      <c r="D9" s="128">
        <v>368309</v>
      </c>
      <c r="E9" s="129">
        <v>536000</v>
      </c>
      <c r="F9" s="207"/>
      <c r="G9" s="207">
        <v>536000</v>
      </c>
      <c r="H9" s="207"/>
      <c r="I9" s="207">
        <v>536000</v>
      </c>
      <c r="J9" s="7" t="s">
        <v>473</v>
      </c>
    </row>
    <row r="10" spans="1:10">
      <c r="A10" s="125" t="s">
        <v>473</v>
      </c>
      <c r="B10" s="126" t="s">
        <v>377</v>
      </c>
      <c r="C10" s="127" t="s">
        <v>378</v>
      </c>
      <c r="D10" s="128">
        <v>59580</v>
      </c>
      <c r="E10" s="129">
        <v>80000</v>
      </c>
      <c r="F10" s="207"/>
      <c r="G10" s="207">
        <v>80000</v>
      </c>
      <c r="H10" s="207"/>
      <c r="I10" s="207">
        <v>80000</v>
      </c>
      <c r="J10" s="7" t="s">
        <v>473</v>
      </c>
    </row>
    <row r="11" spans="1:10">
      <c r="A11" s="427" t="s">
        <v>379</v>
      </c>
      <c r="B11" s="428"/>
      <c r="C11" s="131" t="s">
        <v>380</v>
      </c>
      <c r="D11" s="132">
        <v>937522</v>
      </c>
      <c r="E11" s="132">
        <v>1284779.21</v>
      </c>
      <c r="F11" s="132">
        <v>7181</v>
      </c>
      <c r="G11" s="132">
        <v>1291960.21</v>
      </c>
      <c r="H11" s="132">
        <v>0</v>
      </c>
      <c r="I11" s="132">
        <v>1291960.21</v>
      </c>
      <c r="J11" s="10" t="s">
        <v>473</v>
      </c>
    </row>
    <row r="12" spans="1:10">
      <c r="A12" s="125" t="s">
        <v>473</v>
      </c>
      <c r="B12" s="126" t="s">
        <v>381</v>
      </c>
      <c r="C12" s="133">
        <v>100</v>
      </c>
      <c r="D12" s="133">
        <v>14</v>
      </c>
      <c r="E12" s="129">
        <v>50</v>
      </c>
      <c r="F12" s="207"/>
      <c r="G12" s="207">
        <v>50</v>
      </c>
      <c r="H12" s="207"/>
      <c r="I12" s="207">
        <v>50</v>
      </c>
      <c r="J12" s="7" t="s">
        <v>382</v>
      </c>
    </row>
    <row r="13" spans="1:10">
      <c r="A13" s="125" t="s">
        <v>473</v>
      </c>
      <c r="B13" s="126" t="s">
        <v>383</v>
      </c>
      <c r="C13" s="133">
        <v>15</v>
      </c>
      <c r="D13" s="133">
        <v>6</v>
      </c>
      <c r="E13" s="129">
        <v>10</v>
      </c>
      <c r="F13" s="207"/>
      <c r="G13" s="207">
        <v>10</v>
      </c>
      <c r="H13" s="207"/>
      <c r="I13" s="207">
        <v>10</v>
      </c>
      <c r="J13" s="7" t="s">
        <v>384</v>
      </c>
    </row>
    <row r="14" spans="1:10" ht="25.5">
      <c r="A14" s="125" t="s">
        <v>473</v>
      </c>
      <c r="B14" s="126" t="s">
        <v>385</v>
      </c>
      <c r="C14" s="127" t="s">
        <v>386</v>
      </c>
      <c r="D14" s="127" t="s">
        <v>387</v>
      </c>
      <c r="E14" s="129">
        <v>56000</v>
      </c>
      <c r="F14" s="207"/>
      <c r="G14" s="207">
        <v>56000</v>
      </c>
      <c r="H14" s="207"/>
      <c r="I14" s="207">
        <v>56000</v>
      </c>
      <c r="J14" s="7" t="s">
        <v>473</v>
      </c>
    </row>
    <row r="15" spans="1:10">
      <c r="A15" s="125" t="s">
        <v>473</v>
      </c>
      <c r="B15" s="126" t="s">
        <v>388</v>
      </c>
      <c r="C15" s="127" t="s">
        <v>389</v>
      </c>
      <c r="D15" s="127" t="s">
        <v>390</v>
      </c>
      <c r="E15" s="129">
        <v>2400</v>
      </c>
      <c r="F15" s="207"/>
      <c r="G15" s="207">
        <v>2400</v>
      </c>
      <c r="H15" s="207">
        <v>100</v>
      </c>
      <c r="I15" s="207">
        <v>2500</v>
      </c>
      <c r="J15" s="7" t="s">
        <v>473</v>
      </c>
    </row>
    <row r="16" spans="1:10">
      <c r="A16" s="125" t="s">
        <v>473</v>
      </c>
      <c r="B16" s="126" t="s">
        <v>391</v>
      </c>
      <c r="C16" s="133">
        <v>800</v>
      </c>
      <c r="D16" s="133">
        <v>633</v>
      </c>
      <c r="E16" s="129">
        <v>800</v>
      </c>
      <c r="F16" s="207"/>
      <c r="G16" s="207">
        <v>800</v>
      </c>
      <c r="H16" s="207"/>
      <c r="I16" s="207">
        <v>800</v>
      </c>
      <c r="J16" s="7" t="s">
        <v>473</v>
      </c>
    </row>
    <row r="17" spans="1:10">
      <c r="A17" s="125" t="s">
        <v>473</v>
      </c>
      <c r="B17" s="126" t="s">
        <v>392</v>
      </c>
      <c r="C17" s="127" t="s">
        <v>393</v>
      </c>
      <c r="D17" s="127" t="s">
        <v>394</v>
      </c>
      <c r="E17" s="129">
        <v>5500</v>
      </c>
      <c r="F17" s="207"/>
      <c r="G17" s="207">
        <v>5500</v>
      </c>
      <c r="H17" s="207"/>
      <c r="I17" s="207">
        <v>5500</v>
      </c>
      <c r="J17" s="7" t="s">
        <v>473</v>
      </c>
    </row>
    <row r="18" spans="1:10">
      <c r="A18" s="125" t="s">
        <v>473</v>
      </c>
      <c r="B18" s="126" t="s">
        <v>395</v>
      </c>
      <c r="C18" s="133">
        <v>10</v>
      </c>
      <c r="D18" s="133">
        <v>7</v>
      </c>
      <c r="E18" s="129">
        <v>10</v>
      </c>
      <c r="F18" s="207"/>
      <c r="G18" s="207">
        <v>10</v>
      </c>
      <c r="H18" s="207"/>
      <c r="I18" s="207">
        <v>10</v>
      </c>
      <c r="J18" s="7" t="s">
        <v>473</v>
      </c>
    </row>
    <row r="19" spans="1:10">
      <c r="A19" s="125" t="s">
        <v>473</v>
      </c>
      <c r="B19" s="126" t="s">
        <v>396</v>
      </c>
      <c r="C19" s="127" t="s">
        <v>397</v>
      </c>
      <c r="D19" s="127" t="s">
        <v>398</v>
      </c>
      <c r="E19" s="129">
        <v>1400</v>
      </c>
      <c r="F19" s="207"/>
      <c r="G19" s="207">
        <v>1400</v>
      </c>
      <c r="H19" s="207">
        <v>150</v>
      </c>
      <c r="I19" s="207">
        <v>1550</v>
      </c>
      <c r="J19" s="7" t="s">
        <v>473</v>
      </c>
    </row>
    <row r="20" spans="1:10" ht="25.5">
      <c r="A20" s="125" t="s">
        <v>473</v>
      </c>
      <c r="B20" s="126" t="s">
        <v>399</v>
      </c>
      <c r="C20" s="127" t="s">
        <v>400</v>
      </c>
      <c r="D20" s="127" t="s">
        <v>401</v>
      </c>
      <c r="E20" s="129">
        <v>3500</v>
      </c>
      <c r="F20" s="207"/>
      <c r="G20" s="207">
        <v>3500</v>
      </c>
      <c r="H20" s="207"/>
      <c r="I20" s="207">
        <v>3500</v>
      </c>
      <c r="J20" s="7" t="s">
        <v>473</v>
      </c>
    </row>
    <row r="21" spans="1:10" ht="25.5">
      <c r="A21" s="125" t="s">
        <v>473</v>
      </c>
      <c r="B21" s="126" t="s">
        <v>402</v>
      </c>
      <c r="C21" s="127" t="s">
        <v>403</v>
      </c>
      <c r="D21" s="127" t="s">
        <v>404</v>
      </c>
      <c r="E21" s="129">
        <v>2300</v>
      </c>
      <c r="F21" s="207"/>
      <c r="G21" s="207">
        <v>2300</v>
      </c>
      <c r="H21" s="207">
        <v>150</v>
      </c>
      <c r="I21" s="207">
        <v>2450</v>
      </c>
      <c r="J21" s="7" t="s">
        <v>473</v>
      </c>
    </row>
    <row r="22" spans="1:10">
      <c r="A22" s="125" t="s">
        <v>473</v>
      </c>
      <c r="B22" s="126" t="s">
        <v>405</v>
      </c>
      <c r="C22" s="127" t="s">
        <v>406</v>
      </c>
      <c r="D22" s="127" t="s">
        <v>407</v>
      </c>
      <c r="E22" s="129">
        <v>100000</v>
      </c>
      <c r="F22" s="207"/>
      <c r="G22" s="207">
        <v>100000</v>
      </c>
      <c r="H22" s="207"/>
      <c r="I22" s="207">
        <v>100000</v>
      </c>
      <c r="J22" s="7" t="s">
        <v>473</v>
      </c>
    </row>
    <row r="23" spans="1:10">
      <c r="A23" s="125" t="s">
        <v>473</v>
      </c>
      <c r="B23" s="126" t="s">
        <v>408</v>
      </c>
      <c r="C23" s="133">
        <v>50</v>
      </c>
      <c r="D23" s="133">
        <v>21</v>
      </c>
      <c r="E23" s="129">
        <v>30</v>
      </c>
      <c r="F23" s="207"/>
      <c r="G23" s="207">
        <v>30</v>
      </c>
      <c r="H23" s="207"/>
      <c r="I23" s="207">
        <v>30</v>
      </c>
      <c r="J23" s="7" t="s">
        <v>409</v>
      </c>
    </row>
    <row r="24" spans="1:10" ht="25.5">
      <c r="A24" s="125" t="s">
        <v>473</v>
      </c>
      <c r="B24" s="126" t="s">
        <v>408</v>
      </c>
      <c r="C24" s="127" t="s">
        <v>410</v>
      </c>
      <c r="D24" s="127" t="s">
        <v>411</v>
      </c>
      <c r="E24" s="129">
        <v>1815</v>
      </c>
      <c r="F24" s="207"/>
      <c r="G24" s="207">
        <v>1815</v>
      </c>
      <c r="H24" s="207"/>
      <c r="I24" s="207">
        <v>1815</v>
      </c>
      <c r="J24" s="7" t="s">
        <v>412</v>
      </c>
    </row>
    <row r="25" spans="1:10">
      <c r="A25" s="125" t="s">
        <v>473</v>
      </c>
      <c r="B25" s="126" t="s">
        <v>408</v>
      </c>
      <c r="C25" s="133">
        <v>30</v>
      </c>
      <c r="D25" s="133">
        <v>55</v>
      </c>
      <c r="E25" s="129">
        <v>79</v>
      </c>
      <c r="F25" s="207"/>
      <c r="G25" s="207">
        <v>79</v>
      </c>
      <c r="H25" s="207"/>
      <c r="I25" s="207">
        <v>79</v>
      </c>
      <c r="J25" s="7" t="s">
        <v>413</v>
      </c>
    </row>
    <row r="26" spans="1:10">
      <c r="A26" s="125" t="s">
        <v>473</v>
      </c>
      <c r="B26" s="126" t="s">
        <v>408</v>
      </c>
      <c r="C26" s="133">
        <v>6</v>
      </c>
      <c r="D26" s="133">
        <v>4</v>
      </c>
      <c r="E26" s="129">
        <v>6</v>
      </c>
      <c r="F26" s="207"/>
      <c r="G26" s="207">
        <v>6</v>
      </c>
      <c r="H26" s="207"/>
      <c r="I26" s="207">
        <v>6</v>
      </c>
      <c r="J26" s="7" t="s">
        <v>414</v>
      </c>
    </row>
    <row r="27" spans="1:10">
      <c r="A27" s="125" t="s">
        <v>473</v>
      </c>
      <c r="B27" s="126" t="s">
        <v>408</v>
      </c>
      <c r="C27" s="133">
        <v>2</v>
      </c>
      <c r="D27" s="133">
        <v>0</v>
      </c>
      <c r="E27" s="129">
        <v>1</v>
      </c>
      <c r="F27" s="207"/>
      <c r="G27" s="207">
        <v>1</v>
      </c>
      <c r="H27" s="207"/>
      <c r="I27" s="207">
        <v>1</v>
      </c>
      <c r="J27" s="7" t="s">
        <v>415</v>
      </c>
    </row>
    <row r="28" spans="1:10">
      <c r="A28" s="125" t="s">
        <v>473</v>
      </c>
      <c r="B28" s="126" t="s">
        <v>408</v>
      </c>
      <c r="C28" s="133">
        <v>340</v>
      </c>
      <c r="D28" s="133">
        <v>697</v>
      </c>
      <c r="E28" s="129">
        <v>700</v>
      </c>
      <c r="F28" s="207"/>
      <c r="G28" s="207">
        <v>700</v>
      </c>
      <c r="H28" s="207">
        <v>150</v>
      </c>
      <c r="I28" s="207">
        <v>850</v>
      </c>
      <c r="J28" s="7" t="s">
        <v>416</v>
      </c>
    </row>
    <row r="29" spans="1:10">
      <c r="A29" s="125" t="s">
        <v>473</v>
      </c>
      <c r="B29" s="126" t="s">
        <v>408</v>
      </c>
      <c r="C29" s="133">
        <v>2</v>
      </c>
      <c r="D29" s="133">
        <v>1</v>
      </c>
      <c r="E29" s="129">
        <v>2</v>
      </c>
      <c r="F29" s="207"/>
      <c r="G29" s="207">
        <v>2</v>
      </c>
      <c r="H29" s="207"/>
      <c r="I29" s="207">
        <v>2</v>
      </c>
      <c r="J29" s="7" t="s">
        <v>417</v>
      </c>
    </row>
    <row r="30" spans="1:10">
      <c r="A30" s="125" t="s">
        <v>473</v>
      </c>
      <c r="B30" s="126" t="s">
        <v>408</v>
      </c>
      <c r="C30" s="133">
        <v>210</v>
      </c>
      <c r="D30" s="133">
        <v>241</v>
      </c>
      <c r="E30" s="129">
        <v>250</v>
      </c>
      <c r="F30" s="207"/>
      <c r="G30" s="207">
        <v>250</v>
      </c>
      <c r="H30" s="207"/>
      <c r="I30" s="207">
        <v>250</v>
      </c>
      <c r="J30" s="7" t="s">
        <v>418</v>
      </c>
    </row>
    <row r="31" spans="1:10">
      <c r="A31" s="125" t="s">
        <v>473</v>
      </c>
      <c r="B31" s="126" t="s">
        <v>408</v>
      </c>
      <c r="C31" s="127" t="s">
        <v>419</v>
      </c>
      <c r="D31" s="127" t="s">
        <v>420</v>
      </c>
      <c r="E31" s="129">
        <v>8500</v>
      </c>
      <c r="F31" s="207">
        <v>3200</v>
      </c>
      <c r="G31" s="207">
        <v>11700</v>
      </c>
      <c r="H31" s="207"/>
      <c r="I31" s="207">
        <v>11700</v>
      </c>
      <c r="J31" s="7" t="s">
        <v>421</v>
      </c>
    </row>
    <row r="32" spans="1:10">
      <c r="A32" s="125" t="s">
        <v>473</v>
      </c>
      <c r="B32" s="126" t="s">
        <v>408</v>
      </c>
      <c r="C32" s="127" t="s">
        <v>422</v>
      </c>
      <c r="D32" s="127" t="s">
        <v>423</v>
      </c>
      <c r="E32" s="129">
        <v>1700</v>
      </c>
      <c r="F32" s="207">
        <v>260</v>
      </c>
      <c r="G32" s="207">
        <v>1960</v>
      </c>
      <c r="H32" s="207">
        <v>100</v>
      </c>
      <c r="I32" s="207">
        <v>2060</v>
      </c>
      <c r="J32" s="7" t="s">
        <v>424</v>
      </c>
    </row>
    <row r="33" spans="1:16" ht="25.5">
      <c r="A33" s="125" t="s">
        <v>473</v>
      </c>
      <c r="B33" s="126" t="s">
        <v>408</v>
      </c>
      <c r="C33" s="133">
        <v>739</v>
      </c>
      <c r="D33" s="133">
        <v>402</v>
      </c>
      <c r="E33" s="129">
        <v>500</v>
      </c>
      <c r="F33" s="207"/>
      <c r="G33" s="207">
        <v>500</v>
      </c>
      <c r="H33" s="207"/>
      <c r="I33" s="207">
        <v>500</v>
      </c>
      <c r="J33" s="7" t="s">
        <v>425</v>
      </c>
    </row>
    <row r="34" spans="1:16" ht="25.5">
      <c r="A34" s="125" t="s">
        <v>473</v>
      </c>
      <c r="B34" s="126" t="s">
        <v>408</v>
      </c>
      <c r="C34" s="127" t="s">
        <v>426</v>
      </c>
      <c r="D34" s="127" t="s">
        <v>427</v>
      </c>
      <c r="E34" s="129">
        <v>5400</v>
      </c>
      <c r="F34" s="207">
        <v>1140</v>
      </c>
      <c r="G34" s="207">
        <v>6540</v>
      </c>
      <c r="H34" s="207"/>
      <c r="I34" s="207">
        <v>6540</v>
      </c>
      <c r="J34" s="7" t="s">
        <v>0</v>
      </c>
    </row>
    <row r="35" spans="1:16" ht="25.5">
      <c r="A35" s="125" t="s">
        <v>473</v>
      </c>
      <c r="B35" s="126" t="s">
        <v>408</v>
      </c>
      <c r="C35" s="133">
        <v>324</v>
      </c>
      <c r="D35" s="133">
        <v>177</v>
      </c>
      <c r="E35" s="129">
        <v>220</v>
      </c>
      <c r="F35" s="207"/>
      <c r="G35" s="207">
        <v>220</v>
      </c>
      <c r="H35" s="207"/>
      <c r="I35" s="207">
        <v>220</v>
      </c>
      <c r="J35" s="7" t="s">
        <v>1</v>
      </c>
    </row>
    <row r="36" spans="1:16" ht="25.5">
      <c r="A36" s="125" t="s">
        <v>473</v>
      </c>
      <c r="B36" s="126" t="s">
        <v>408</v>
      </c>
      <c r="C36" s="133">
        <v>574</v>
      </c>
      <c r="D36" s="133">
        <v>370</v>
      </c>
      <c r="E36" s="129">
        <v>480</v>
      </c>
      <c r="F36" s="207"/>
      <c r="G36" s="207">
        <v>480</v>
      </c>
      <c r="H36" s="207"/>
      <c r="I36" s="207">
        <v>480</v>
      </c>
      <c r="J36" s="7" t="s">
        <v>602</v>
      </c>
    </row>
    <row r="37" spans="1:16">
      <c r="A37" s="125" t="s">
        <v>473</v>
      </c>
      <c r="B37" s="126" t="s">
        <v>408</v>
      </c>
      <c r="C37" s="133">
        <v>7</v>
      </c>
      <c r="D37" s="133">
        <v>4</v>
      </c>
      <c r="E37" s="129">
        <v>7</v>
      </c>
      <c r="F37" s="207"/>
      <c r="G37" s="207">
        <v>7</v>
      </c>
      <c r="H37" s="207"/>
      <c r="I37" s="207">
        <v>7</v>
      </c>
      <c r="J37" s="7" t="s">
        <v>2</v>
      </c>
    </row>
    <row r="38" spans="1:16">
      <c r="A38" s="125" t="s">
        <v>473</v>
      </c>
      <c r="B38" s="126" t="s">
        <v>408</v>
      </c>
      <c r="C38" s="133">
        <v>250</v>
      </c>
      <c r="D38" s="133">
        <v>208</v>
      </c>
      <c r="E38" s="129">
        <v>250</v>
      </c>
      <c r="F38" s="207"/>
      <c r="G38" s="207">
        <v>250</v>
      </c>
      <c r="H38" s="207"/>
      <c r="I38" s="207">
        <v>250</v>
      </c>
      <c r="J38" s="7" t="s">
        <v>3</v>
      </c>
    </row>
    <row r="39" spans="1:16">
      <c r="A39" s="125" t="s">
        <v>473</v>
      </c>
      <c r="B39" s="126" t="s">
        <v>408</v>
      </c>
      <c r="C39" s="133">
        <v>190</v>
      </c>
      <c r="D39" s="133">
        <v>184</v>
      </c>
      <c r="E39" s="129">
        <v>190</v>
      </c>
      <c r="F39" s="207"/>
      <c r="G39" s="207">
        <v>190</v>
      </c>
      <c r="H39" s="207"/>
      <c r="I39" s="207">
        <v>190</v>
      </c>
      <c r="J39" s="7" t="s">
        <v>4</v>
      </c>
      <c r="P39" s="18"/>
    </row>
    <row r="40" spans="1:16">
      <c r="A40" s="125" t="s">
        <v>473</v>
      </c>
      <c r="B40" s="126" t="s">
        <v>408</v>
      </c>
      <c r="C40" s="133">
        <v>40</v>
      </c>
      <c r="D40" s="133">
        <v>25</v>
      </c>
      <c r="E40" s="129">
        <v>30</v>
      </c>
      <c r="F40" s="207"/>
      <c r="G40" s="207">
        <v>30</v>
      </c>
      <c r="H40" s="207"/>
      <c r="I40" s="207">
        <v>30</v>
      </c>
      <c r="J40" s="7" t="s">
        <v>5</v>
      </c>
    </row>
    <row r="41" spans="1:16" ht="25.5">
      <c r="A41" s="125" t="s">
        <v>473</v>
      </c>
      <c r="B41" s="126" t="s">
        <v>408</v>
      </c>
      <c r="C41" s="133">
        <v>600</v>
      </c>
      <c r="D41" s="133">
        <v>712</v>
      </c>
      <c r="E41" s="129">
        <v>900</v>
      </c>
      <c r="F41" s="207"/>
      <c r="G41" s="207">
        <v>900</v>
      </c>
      <c r="H41" s="207"/>
      <c r="I41" s="207">
        <v>900</v>
      </c>
      <c r="J41" s="7" t="s">
        <v>6</v>
      </c>
    </row>
    <row r="42" spans="1:16">
      <c r="A42" s="125" t="s">
        <v>473</v>
      </c>
      <c r="B42" s="126" t="s">
        <v>408</v>
      </c>
      <c r="C42" s="127" t="s">
        <v>7</v>
      </c>
      <c r="D42" s="127" t="s">
        <v>8</v>
      </c>
      <c r="E42" s="129">
        <v>1800</v>
      </c>
      <c r="F42" s="207"/>
      <c r="G42" s="207">
        <v>1800</v>
      </c>
      <c r="H42" s="207">
        <v>200</v>
      </c>
      <c r="I42" s="207">
        <v>2000</v>
      </c>
      <c r="J42" s="7" t="s">
        <v>9</v>
      </c>
    </row>
    <row r="43" spans="1:16">
      <c r="A43" s="125" t="s">
        <v>473</v>
      </c>
      <c r="B43" s="126" t="s">
        <v>408</v>
      </c>
      <c r="C43" s="127" t="s">
        <v>7</v>
      </c>
      <c r="D43" s="127" t="s">
        <v>10</v>
      </c>
      <c r="E43" s="129">
        <v>1800</v>
      </c>
      <c r="F43" s="207"/>
      <c r="G43" s="207">
        <v>1800</v>
      </c>
      <c r="H43" s="207"/>
      <c r="I43" s="207">
        <v>1800</v>
      </c>
      <c r="J43" s="7" t="s">
        <v>11</v>
      </c>
    </row>
    <row r="44" spans="1:16">
      <c r="A44" s="427" t="s">
        <v>12</v>
      </c>
      <c r="B44" s="428"/>
      <c r="C44" s="131" t="s">
        <v>13</v>
      </c>
      <c r="D44" s="131" t="s">
        <v>14</v>
      </c>
      <c r="E44" s="132">
        <v>196630</v>
      </c>
      <c r="F44" s="132">
        <v>4600</v>
      </c>
      <c r="G44" s="132">
        <v>201230</v>
      </c>
      <c r="H44" s="132">
        <v>850</v>
      </c>
      <c r="I44" s="132">
        <v>202080</v>
      </c>
      <c r="J44" s="10" t="s">
        <v>473</v>
      </c>
      <c r="N44" s="18"/>
    </row>
    <row r="45" spans="1:16">
      <c r="A45" s="423" t="s">
        <v>660</v>
      </c>
      <c r="B45" s="424"/>
      <c r="C45" s="209" t="s">
        <v>15</v>
      </c>
      <c r="D45" s="212">
        <v>1106980</v>
      </c>
      <c r="E45" s="212">
        <v>1481409.21</v>
      </c>
      <c r="F45" s="212">
        <v>11781</v>
      </c>
      <c r="G45" s="212">
        <v>1493190.21</v>
      </c>
      <c r="H45" s="212">
        <v>850</v>
      </c>
      <c r="I45" s="212">
        <v>1494040.21</v>
      </c>
      <c r="J45" s="213" t="s">
        <v>473</v>
      </c>
    </row>
    <row r="46" spans="1:16" ht="13.5" customHeight="1">
      <c r="A46" s="125" t="s">
        <v>473</v>
      </c>
      <c r="B46" s="126" t="s">
        <v>16</v>
      </c>
      <c r="C46" s="127" t="s">
        <v>17</v>
      </c>
      <c r="D46" s="127" t="s">
        <v>18</v>
      </c>
      <c r="E46" s="129">
        <v>1500</v>
      </c>
      <c r="F46" s="207"/>
      <c r="G46" s="207">
        <v>1500</v>
      </c>
      <c r="H46" s="207"/>
      <c r="I46" s="207">
        <v>1500</v>
      </c>
      <c r="J46" s="7" t="s">
        <v>19</v>
      </c>
    </row>
    <row r="47" spans="1:16">
      <c r="A47" s="125" t="s">
        <v>473</v>
      </c>
      <c r="B47" s="126" t="s">
        <v>16</v>
      </c>
      <c r="C47" s="133">
        <v>300</v>
      </c>
      <c r="D47" s="133">
        <v>239</v>
      </c>
      <c r="E47" s="129">
        <v>570</v>
      </c>
      <c r="F47" s="207"/>
      <c r="G47" s="207">
        <v>570</v>
      </c>
      <c r="H47" s="207"/>
      <c r="I47" s="207">
        <v>570</v>
      </c>
      <c r="J47" s="7" t="s">
        <v>163</v>
      </c>
    </row>
    <row r="48" spans="1:16">
      <c r="A48" s="125" t="s">
        <v>473</v>
      </c>
      <c r="B48" s="126" t="s">
        <v>16</v>
      </c>
      <c r="C48" s="133">
        <v>300</v>
      </c>
      <c r="D48" s="133">
        <v>239</v>
      </c>
      <c r="E48" s="129">
        <v>570</v>
      </c>
      <c r="F48" s="207"/>
      <c r="G48" s="207">
        <v>240</v>
      </c>
      <c r="H48" s="207"/>
      <c r="I48" s="207">
        <v>240</v>
      </c>
      <c r="J48" s="7" t="s">
        <v>164</v>
      </c>
    </row>
    <row r="49" spans="1:10">
      <c r="A49" s="125" t="s">
        <v>473</v>
      </c>
      <c r="B49" s="126" t="s">
        <v>16</v>
      </c>
      <c r="C49" s="133">
        <v>800</v>
      </c>
      <c r="D49" s="133">
        <v>438</v>
      </c>
      <c r="E49" s="129">
        <v>700</v>
      </c>
      <c r="F49" s="207"/>
      <c r="G49" s="207">
        <v>700</v>
      </c>
      <c r="H49" s="207"/>
      <c r="I49" s="207">
        <v>700</v>
      </c>
      <c r="J49" s="7" t="s">
        <v>20</v>
      </c>
    </row>
    <row r="50" spans="1:10">
      <c r="A50" s="125" t="s">
        <v>473</v>
      </c>
      <c r="B50" s="126" t="s">
        <v>16</v>
      </c>
      <c r="C50" s="133">
        <v>50</v>
      </c>
      <c r="D50" s="133">
        <v>16</v>
      </c>
      <c r="E50" s="129">
        <v>50</v>
      </c>
      <c r="F50" s="207"/>
      <c r="G50" s="207">
        <v>50</v>
      </c>
      <c r="H50" s="207"/>
      <c r="I50" s="207">
        <v>50</v>
      </c>
      <c r="J50" s="7" t="s">
        <v>21</v>
      </c>
    </row>
    <row r="51" spans="1:10">
      <c r="A51" s="125" t="s">
        <v>473</v>
      </c>
      <c r="B51" s="126" t="s">
        <v>16</v>
      </c>
      <c r="C51" s="133">
        <v>2</v>
      </c>
      <c r="D51" s="133">
        <v>1</v>
      </c>
      <c r="E51" s="129">
        <v>1</v>
      </c>
      <c r="F51" s="207"/>
      <c r="G51" s="207">
        <v>1</v>
      </c>
      <c r="H51" s="207"/>
      <c r="I51" s="207">
        <v>1</v>
      </c>
      <c r="J51" s="7" t="s">
        <v>22</v>
      </c>
    </row>
    <row r="52" spans="1:10">
      <c r="A52" s="125" t="s">
        <v>473</v>
      </c>
      <c r="B52" s="126" t="s">
        <v>16</v>
      </c>
      <c r="C52" s="133">
        <v>512</v>
      </c>
      <c r="D52" s="133">
        <v>399</v>
      </c>
      <c r="E52" s="129">
        <v>500</v>
      </c>
      <c r="F52" s="207"/>
      <c r="G52" s="207">
        <v>500</v>
      </c>
      <c r="H52" s="207"/>
      <c r="I52" s="207">
        <v>500</v>
      </c>
      <c r="J52" s="7" t="s">
        <v>162</v>
      </c>
    </row>
    <row r="53" spans="1:10" ht="25.5">
      <c r="A53" s="125" t="s">
        <v>473</v>
      </c>
      <c r="B53" s="126" t="s">
        <v>23</v>
      </c>
      <c r="C53" s="133">
        <v>15</v>
      </c>
      <c r="D53" s="133">
        <v>18</v>
      </c>
      <c r="E53" s="129">
        <v>20</v>
      </c>
      <c r="F53" s="207"/>
      <c r="G53" s="207">
        <v>20</v>
      </c>
      <c r="H53" s="207"/>
      <c r="I53" s="207">
        <v>20</v>
      </c>
      <c r="J53" s="7" t="s">
        <v>24</v>
      </c>
    </row>
    <row r="54" spans="1:10">
      <c r="A54" s="125" t="s">
        <v>473</v>
      </c>
      <c r="B54" s="126" t="s">
        <v>25</v>
      </c>
      <c r="C54" s="133">
        <v>790</v>
      </c>
      <c r="D54" s="133">
        <v>521</v>
      </c>
      <c r="E54" s="129">
        <v>0</v>
      </c>
      <c r="F54" s="207"/>
      <c r="G54" s="207">
        <v>0</v>
      </c>
      <c r="H54" s="207"/>
      <c r="I54" s="207">
        <v>764</v>
      </c>
      <c r="J54" s="297" t="s">
        <v>26</v>
      </c>
    </row>
    <row r="55" spans="1:10">
      <c r="A55" s="125" t="s">
        <v>473</v>
      </c>
      <c r="B55" s="126" t="s">
        <v>25</v>
      </c>
      <c r="C55" s="127" t="s">
        <v>27</v>
      </c>
      <c r="D55" s="127" t="s">
        <v>28</v>
      </c>
      <c r="E55" s="257">
        <v>5000</v>
      </c>
      <c r="F55" s="208"/>
      <c r="G55" s="207">
        <v>5000</v>
      </c>
      <c r="H55" s="207"/>
      <c r="I55" s="207">
        <v>4236</v>
      </c>
      <c r="J55" s="297" t="s">
        <v>29</v>
      </c>
    </row>
    <row r="56" spans="1:10">
      <c r="A56" s="125" t="s">
        <v>473</v>
      </c>
      <c r="B56" s="126" t="s">
        <v>25</v>
      </c>
      <c r="C56" s="127" t="s">
        <v>30</v>
      </c>
      <c r="D56" s="127" t="s">
        <v>31</v>
      </c>
      <c r="E56" s="129">
        <v>0</v>
      </c>
      <c r="F56" s="207">
        <v>7000</v>
      </c>
      <c r="G56" s="207">
        <v>7000</v>
      </c>
      <c r="H56" s="207">
        <v>1000</v>
      </c>
      <c r="I56" s="207">
        <v>8000</v>
      </c>
      <c r="J56" s="297" t="s">
        <v>32</v>
      </c>
    </row>
    <row r="57" spans="1:10">
      <c r="A57" s="125"/>
      <c r="B57" s="126" t="s">
        <v>25</v>
      </c>
      <c r="C57" s="127"/>
      <c r="D57" s="127"/>
      <c r="E57" s="129">
        <v>0</v>
      </c>
      <c r="F57" s="207">
        <v>150</v>
      </c>
      <c r="G57" s="207">
        <v>150</v>
      </c>
      <c r="H57" s="207"/>
      <c r="I57" s="207">
        <v>150</v>
      </c>
      <c r="J57" s="297" t="s">
        <v>143</v>
      </c>
    </row>
    <row r="58" spans="1:10">
      <c r="A58" s="125" t="s">
        <v>473</v>
      </c>
      <c r="B58" s="126" t="s">
        <v>129</v>
      </c>
      <c r="C58" s="133">
        <v>0</v>
      </c>
      <c r="D58" s="133">
        <v>193</v>
      </c>
      <c r="E58" s="129">
        <v>500</v>
      </c>
      <c r="F58" s="207"/>
      <c r="G58" s="207">
        <v>500</v>
      </c>
      <c r="H58" s="207"/>
      <c r="I58" s="207">
        <v>500</v>
      </c>
      <c r="J58" s="7" t="s">
        <v>34</v>
      </c>
    </row>
    <row r="59" spans="1:10">
      <c r="A59" s="125" t="s">
        <v>473</v>
      </c>
      <c r="B59" s="126" t="s">
        <v>35</v>
      </c>
      <c r="C59" s="127" t="s">
        <v>36</v>
      </c>
      <c r="D59" s="127" t="s">
        <v>37</v>
      </c>
      <c r="E59" s="129">
        <v>5000</v>
      </c>
      <c r="F59" s="207"/>
      <c r="G59" s="207">
        <v>5000</v>
      </c>
      <c r="H59" s="207"/>
      <c r="I59" s="207">
        <v>5000</v>
      </c>
      <c r="J59" s="7" t="s">
        <v>38</v>
      </c>
    </row>
    <row r="60" spans="1:10">
      <c r="A60" s="125" t="s">
        <v>473</v>
      </c>
      <c r="B60" s="126" t="s">
        <v>35</v>
      </c>
      <c r="C60" s="133">
        <v>570</v>
      </c>
      <c r="D60" s="133">
        <v>686</v>
      </c>
      <c r="E60" s="129">
        <v>800</v>
      </c>
      <c r="F60" s="207"/>
      <c r="G60" s="207">
        <v>800</v>
      </c>
      <c r="H60" s="207">
        <v>150</v>
      </c>
      <c r="I60" s="207">
        <v>950</v>
      </c>
      <c r="J60" s="7" t="s">
        <v>39</v>
      </c>
    </row>
    <row r="61" spans="1:10" ht="18" customHeight="1">
      <c r="A61" s="125" t="s">
        <v>473</v>
      </c>
      <c r="B61" s="126" t="s">
        <v>35</v>
      </c>
      <c r="C61" s="133">
        <v>200</v>
      </c>
      <c r="D61" s="133">
        <v>112</v>
      </c>
      <c r="E61" s="129">
        <v>200</v>
      </c>
      <c r="F61" s="207"/>
      <c r="G61" s="207">
        <v>200</v>
      </c>
      <c r="H61" s="207"/>
      <c r="I61" s="207">
        <v>200</v>
      </c>
      <c r="J61" s="7" t="s">
        <v>40</v>
      </c>
    </row>
    <row r="62" spans="1:10" ht="15.75" customHeight="1">
      <c r="A62" s="125" t="s">
        <v>473</v>
      </c>
      <c r="B62" s="126" t="s">
        <v>35</v>
      </c>
      <c r="C62" s="133">
        <v>30</v>
      </c>
      <c r="D62" s="133">
        <v>24</v>
      </c>
      <c r="E62" s="129">
        <v>30</v>
      </c>
      <c r="F62" s="207"/>
      <c r="G62" s="207">
        <v>30</v>
      </c>
      <c r="H62" s="207"/>
      <c r="I62" s="207">
        <v>30</v>
      </c>
      <c r="J62" s="7" t="s">
        <v>41</v>
      </c>
    </row>
    <row r="63" spans="1:10" ht="17.25" customHeight="1">
      <c r="A63" s="125" t="s">
        <v>473</v>
      </c>
      <c r="B63" s="126" t="s">
        <v>35</v>
      </c>
      <c r="C63" s="133">
        <v>0</v>
      </c>
      <c r="D63" s="133">
        <v>0</v>
      </c>
      <c r="E63" s="129">
        <v>50</v>
      </c>
      <c r="F63" s="207"/>
      <c r="G63" s="207">
        <v>50</v>
      </c>
      <c r="H63" s="207"/>
      <c r="I63" s="207">
        <v>50</v>
      </c>
      <c r="J63" s="7" t="s">
        <v>42</v>
      </c>
    </row>
    <row r="64" spans="1:10">
      <c r="A64" s="125" t="s">
        <v>473</v>
      </c>
      <c r="B64" s="126" t="s">
        <v>35</v>
      </c>
      <c r="C64" s="127" t="s">
        <v>17</v>
      </c>
      <c r="D64" s="133">
        <v>742</v>
      </c>
      <c r="E64" s="129">
        <v>1200</v>
      </c>
      <c r="F64" s="207"/>
      <c r="G64" s="207">
        <v>1200</v>
      </c>
      <c r="H64" s="207"/>
      <c r="I64" s="207">
        <v>1200</v>
      </c>
      <c r="J64" s="7" t="s">
        <v>43</v>
      </c>
    </row>
    <row r="65" spans="1:10">
      <c r="A65" s="125" t="s">
        <v>473</v>
      </c>
      <c r="B65" s="126" t="s">
        <v>35</v>
      </c>
      <c r="C65" s="127" t="s">
        <v>44</v>
      </c>
      <c r="D65" s="128">
        <v>2007</v>
      </c>
      <c r="E65" s="129">
        <v>2000</v>
      </c>
      <c r="F65" s="207"/>
      <c r="G65" s="207">
        <v>2000</v>
      </c>
      <c r="H65" s="207"/>
      <c r="I65" s="207">
        <v>2000</v>
      </c>
      <c r="J65" s="7" t="s">
        <v>45</v>
      </c>
    </row>
    <row r="66" spans="1:10">
      <c r="A66" s="125" t="s">
        <v>473</v>
      </c>
      <c r="B66" s="126" t="s">
        <v>35</v>
      </c>
      <c r="C66" s="133">
        <v>100</v>
      </c>
      <c r="D66" s="133">
        <v>110</v>
      </c>
      <c r="E66" s="129">
        <v>200</v>
      </c>
      <c r="F66" s="207"/>
      <c r="G66" s="207">
        <v>200</v>
      </c>
      <c r="H66" s="207"/>
      <c r="I66" s="207">
        <v>200</v>
      </c>
      <c r="J66" s="7" t="s">
        <v>46</v>
      </c>
    </row>
    <row r="67" spans="1:10">
      <c r="A67" s="125" t="s">
        <v>473</v>
      </c>
      <c r="B67" s="126" t="s">
        <v>35</v>
      </c>
      <c r="C67" s="133">
        <v>0</v>
      </c>
      <c r="D67" s="133">
        <v>2</v>
      </c>
      <c r="E67" s="129">
        <v>5</v>
      </c>
      <c r="F67" s="207"/>
      <c r="G67" s="207">
        <v>5</v>
      </c>
      <c r="H67" s="207"/>
      <c r="I67" s="207">
        <v>5</v>
      </c>
      <c r="J67" s="7" t="s">
        <v>47</v>
      </c>
    </row>
    <row r="68" spans="1:10">
      <c r="A68" s="125" t="s">
        <v>473</v>
      </c>
      <c r="B68" s="126" t="s">
        <v>35</v>
      </c>
      <c r="C68" s="133">
        <v>150</v>
      </c>
      <c r="D68" s="133">
        <v>195</v>
      </c>
      <c r="E68" s="129">
        <v>150</v>
      </c>
      <c r="F68" s="207"/>
      <c r="G68" s="207">
        <v>150</v>
      </c>
      <c r="H68" s="207">
        <v>50</v>
      </c>
      <c r="I68" s="207">
        <v>200</v>
      </c>
      <c r="J68" s="7" t="s">
        <v>604</v>
      </c>
    </row>
    <row r="69" spans="1:10" ht="18" customHeight="1">
      <c r="A69" s="125" t="s">
        <v>473</v>
      </c>
      <c r="B69" s="126" t="s">
        <v>35</v>
      </c>
      <c r="C69" s="133">
        <v>700</v>
      </c>
      <c r="D69" s="133">
        <v>477</v>
      </c>
      <c r="E69" s="129">
        <v>700</v>
      </c>
      <c r="F69" s="207"/>
      <c r="G69" s="207">
        <v>700</v>
      </c>
      <c r="H69" s="207"/>
      <c r="I69" s="207">
        <v>700</v>
      </c>
      <c r="J69" s="7" t="s">
        <v>48</v>
      </c>
    </row>
    <row r="70" spans="1:10" ht="15.75" customHeight="1">
      <c r="A70" s="125" t="s">
        <v>473</v>
      </c>
      <c r="B70" s="126" t="s">
        <v>35</v>
      </c>
      <c r="C70" s="133">
        <v>54</v>
      </c>
      <c r="D70" s="133">
        <v>26</v>
      </c>
      <c r="E70" s="129">
        <v>42</v>
      </c>
      <c r="F70" s="207"/>
      <c r="G70" s="207">
        <v>42</v>
      </c>
      <c r="H70" s="207"/>
      <c r="I70" s="207">
        <v>42</v>
      </c>
      <c r="J70" s="7" t="s">
        <v>603</v>
      </c>
    </row>
    <row r="71" spans="1:10" ht="15.75" customHeight="1">
      <c r="A71" s="125" t="s">
        <v>473</v>
      </c>
      <c r="B71" s="126" t="s">
        <v>35</v>
      </c>
      <c r="C71" s="133">
        <v>71</v>
      </c>
      <c r="D71" s="133">
        <v>58</v>
      </c>
      <c r="E71" s="129">
        <v>79</v>
      </c>
      <c r="F71" s="207"/>
      <c r="G71" s="207">
        <v>79</v>
      </c>
      <c r="H71" s="207"/>
      <c r="I71" s="207">
        <v>79</v>
      </c>
      <c r="J71" s="7" t="s">
        <v>49</v>
      </c>
    </row>
    <row r="72" spans="1:10">
      <c r="A72" s="125" t="s">
        <v>473</v>
      </c>
      <c r="B72" s="126" t="s">
        <v>35</v>
      </c>
      <c r="C72" s="133">
        <v>5</v>
      </c>
      <c r="D72" s="133">
        <v>8</v>
      </c>
      <c r="E72" s="129">
        <v>9</v>
      </c>
      <c r="F72" s="207"/>
      <c r="G72" s="207">
        <v>9</v>
      </c>
      <c r="H72" s="207"/>
      <c r="I72" s="207">
        <v>9</v>
      </c>
      <c r="J72" s="7" t="s">
        <v>50</v>
      </c>
    </row>
    <row r="73" spans="1:10" ht="16.5" customHeight="1">
      <c r="A73" s="125" t="s">
        <v>473</v>
      </c>
      <c r="B73" s="126" t="s">
        <v>35</v>
      </c>
      <c r="C73" s="133">
        <v>570</v>
      </c>
      <c r="D73" s="133">
        <v>285</v>
      </c>
      <c r="E73" s="129">
        <v>500</v>
      </c>
      <c r="F73" s="207"/>
      <c r="G73" s="207">
        <v>500</v>
      </c>
      <c r="H73" s="207"/>
      <c r="I73" s="207">
        <v>500</v>
      </c>
      <c r="J73" s="7" t="s">
        <v>51</v>
      </c>
    </row>
    <row r="74" spans="1:10" ht="15" customHeight="1">
      <c r="A74" s="125" t="s">
        <v>473</v>
      </c>
      <c r="B74" s="126" t="s">
        <v>35</v>
      </c>
      <c r="C74" s="133">
        <v>71</v>
      </c>
      <c r="D74" s="133">
        <v>49</v>
      </c>
      <c r="E74" s="129">
        <v>80</v>
      </c>
      <c r="F74" s="207"/>
      <c r="G74" s="207">
        <v>80</v>
      </c>
      <c r="H74" s="207"/>
      <c r="I74" s="207">
        <v>80</v>
      </c>
      <c r="J74" s="7" t="s">
        <v>52</v>
      </c>
    </row>
    <row r="75" spans="1:10">
      <c r="A75" s="125" t="s">
        <v>473</v>
      </c>
      <c r="B75" s="126" t="s">
        <v>35</v>
      </c>
      <c r="C75" s="133">
        <v>22</v>
      </c>
      <c r="D75" s="133">
        <v>26</v>
      </c>
      <c r="E75" s="129">
        <v>40</v>
      </c>
      <c r="F75" s="207"/>
      <c r="G75" s="207">
        <v>40</v>
      </c>
      <c r="H75" s="207"/>
      <c r="I75" s="207">
        <v>40</v>
      </c>
      <c r="J75" s="7" t="s">
        <v>53</v>
      </c>
    </row>
    <row r="76" spans="1:10">
      <c r="A76" s="125" t="s">
        <v>473</v>
      </c>
      <c r="B76" s="126" t="s">
        <v>54</v>
      </c>
      <c r="C76" s="133">
        <v>20</v>
      </c>
      <c r="D76" s="127" t="s">
        <v>55</v>
      </c>
      <c r="E76" s="129">
        <v>2800</v>
      </c>
      <c r="F76" s="207"/>
      <c r="G76" s="207">
        <v>2800</v>
      </c>
      <c r="H76" s="207"/>
      <c r="I76" s="207">
        <v>2800</v>
      </c>
      <c r="J76" s="7" t="s">
        <v>56</v>
      </c>
    </row>
    <row r="77" spans="1:10" ht="25.5">
      <c r="A77" s="125" t="s">
        <v>473</v>
      </c>
      <c r="B77" s="126" t="s">
        <v>57</v>
      </c>
      <c r="C77" s="127" t="s">
        <v>58</v>
      </c>
      <c r="D77" s="127" t="s">
        <v>58</v>
      </c>
      <c r="E77" s="129">
        <v>5288</v>
      </c>
      <c r="F77" s="207"/>
      <c r="G77" s="207">
        <v>5288</v>
      </c>
      <c r="H77" s="207"/>
      <c r="I77" s="207">
        <v>5288</v>
      </c>
      <c r="J77" s="7" t="s">
        <v>665</v>
      </c>
    </row>
    <row r="78" spans="1:10">
      <c r="A78" s="125" t="s">
        <v>473</v>
      </c>
      <c r="B78" s="126" t="s">
        <v>57</v>
      </c>
      <c r="C78" s="127" t="s">
        <v>59</v>
      </c>
      <c r="D78" s="127" t="s">
        <v>60</v>
      </c>
      <c r="E78" s="129">
        <v>2179</v>
      </c>
      <c r="F78" s="207"/>
      <c r="G78" s="207">
        <v>2179</v>
      </c>
      <c r="H78" s="207"/>
      <c r="I78" s="207">
        <v>2179</v>
      </c>
      <c r="J78" s="7" t="s">
        <v>605</v>
      </c>
    </row>
    <row r="79" spans="1:10">
      <c r="A79" s="125" t="s">
        <v>473</v>
      </c>
      <c r="B79" s="126" t="s">
        <v>57</v>
      </c>
      <c r="C79" s="133">
        <v>367</v>
      </c>
      <c r="D79" s="133">
        <v>245</v>
      </c>
      <c r="E79" s="129">
        <v>368</v>
      </c>
      <c r="F79" s="207"/>
      <c r="G79" s="207">
        <v>368</v>
      </c>
      <c r="H79" s="207"/>
      <c r="I79" s="207">
        <v>368</v>
      </c>
      <c r="J79" s="7" t="s">
        <v>61</v>
      </c>
    </row>
    <row r="80" spans="1:10">
      <c r="A80" s="125" t="s">
        <v>473</v>
      </c>
      <c r="B80" s="126" t="s">
        <v>57</v>
      </c>
      <c r="C80" s="133">
        <v>272</v>
      </c>
      <c r="D80" s="133">
        <v>182</v>
      </c>
      <c r="E80" s="129">
        <v>273</v>
      </c>
      <c r="F80" s="207"/>
      <c r="G80" s="207">
        <v>273</v>
      </c>
      <c r="H80" s="207"/>
      <c r="I80" s="207">
        <v>273</v>
      </c>
      <c r="J80" s="7" t="s">
        <v>606</v>
      </c>
    </row>
    <row r="81" spans="1:15">
      <c r="A81" s="125" t="s">
        <v>473</v>
      </c>
      <c r="B81" s="126" t="s">
        <v>57</v>
      </c>
      <c r="C81" s="133">
        <v>19</v>
      </c>
      <c r="D81" s="133">
        <v>45</v>
      </c>
      <c r="E81" s="129">
        <v>170</v>
      </c>
      <c r="F81" s="207"/>
      <c r="G81" s="207">
        <v>170</v>
      </c>
      <c r="H81" s="207"/>
      <c r="I81" s="207">
        <v>170</v>
      </c>
      <c r="J81" s="7" t="s">
        <v>62</v>
      </c>
    </row>
    <row r="82" spans="1:15" ht="13.5" customHeight="1">
      <c r="A82" s="125" t="s">
        <v>473</v>
      </c>
      <c r="B82" s="126" t="s">
        <v>57</v>
      </c>
      <c r="C82" s="133">
        <v>193</v>
      </c>
      <c r="D82" s="133">
        <v>109</v>
      </c>
      <c r="E82" s="129">
        <v>220</v>
      </c>
      <c r="F82" s="207"/>
      <c r="G82" s="207">
        <v>220</v>
      </c>
      <c r="H82" s="207"/>
      <c r="I82" s="207">
        <v>220</v>
      </c>
      <c r="J82" s="7" t="s">
        <v>63</v>
      </c>
    </row>
    <row r="83" spans="1:15">
      <c r="A83" s="125" t="s">
        <v>473</v>
      </c>
      <c r="B83" s="126" t="s">
        <v>57</v>
      </c>
      <c r="C83" s="133">
        <v>500</v>
      </c>
      <c r="D83" s="133">
        <v>308</v>
      </c>
      <c r="E83" s="129">
        <v>500</v>
      </c>
      <c r="F83" s="207"/>
      <c r="G83" s="207">
        <v>500</v>
      </c>
      <c r="H83" s="207"/>
      <c r="I83" s="207">
        <v>500</v>
      </c>
      <c r="J83" s="7" t="s">
        <v>64</v>
      </c>
    </row>
    <row r="84" spans="1:15" ht="15.75" customHeight="1">
      <c r="A84" s="125" t="s">
        <v>473</v>
      </c>
      <c r="B84" s="126" t="s">
        <v>57</v>
      </c>
      <c r="C84" s="133">
        <v>10</v>
      </c>
      <c r="D84" s="133">
        <v>0</v>
      </c>
      <c r="E84" s="129">
        <v>10</v>
      </c>
      <c r="F84" s="207"/>
      <c r="G84" s="207">
        <v>10</v>
      </c>
      <c r="H84" s="207"/>
      <c r="I84" s="207">
        <v>10</v>
      </c>
      <c r="J84" s="7" t="s">
        <v>65</v>
      </c>
    </row>
    <row r="85" spans="1:15">
      <c r="A85" s="125" t="s">
        <v>473</v>
      </c>
      <c r="B85" s="126" t="s">
        <v>57</v>
      </c>
      <c r="C85" s="133">
        <v>200</v>
      </c>
      <c r="D85" s="133">
        <v>97</v>
      </c>
      <c r="E85" s="129">
        <v>200</v>
      </c>
      <c r="F85" s="207"/>
      <c r="G85" s="207">
        <v>200</v>
      </c>
      <c r="H85" s="207"/>
      <c r="I85" s="207">
        <v>200</v>
      </c>
      <c r="J85" s="7" t="s">
        <v>66</v>
      </c>
    </row>
    <row r="86" spans="1:15">
      <c r="A86" s="125" t="s">
        <v>473</v>
      </c>
      <c r="B86" s="126" t="s">
        <v>67</v>
      </c>
      <c r="C86" s="127" t="s">
        <v>68</v>
      </c>
      <c r="D86" s="133">
        <v>0</v>
      </c>
      <c r="E86" s="257">
        <v>62000</v>
      </c>
      <c r="F86" s="296">
        <v>40175</v>
      </c>
      <c r="G86" s="296">
        <v>102175</v>
      </c>
      <c r="H86" s="296"/>
      <c r="I86" s="296">
        <v>102175</v>
      </c>
      <c r="J86" s="297" t="s">
        <v>69</v>
      </c>
    </row>
    <row r="87" spans="1:15">
      <c r="A87" s="125" t="s">
        <v>473</v>
      </c>
      <c r="B87" s="126" t="s">
        <v>70</v>
      </c>
      <c r="C87" s="133">
        <v>4901</v>
      </c>
      <c r="D87" s="133">
        <v>2173</v>
      </c>
      <c r="E87" s="129">
        <v>1317</v>
      </c>
      <c r="F87" s="207"/>
      <c r="G87" s="207">
        <v>1317</v>
      </c>
      <c r="H87" s="207"/>
      <c r="I87" s="207">
        <v>1317</v>
      </c>
      <c r="J87" s="7" t="s">
        <v>71</v>
      </c>
    </row>
    <row r="88" spans="1:15">
      <c r="A88" s="423" t="s">
        <v>661</v>
      </c>
      <c r="B88" s="424"/>
      <c r="C88" s="209" t="s">
        <v>72</v>
      </c>
      <c r="D88" s="209" t="s">
        <v>73</v>
      </c>
      <c r="E88" s="211">
        <v>95822</v>
      </c>
      <c r="F88" s="211">
        <v>47325</v>
      </c>
      <c r="G88" s="211">
        <v>142817</v>
      </c>
      <c r="H88" s="211">
        <v>1150</v>
      </c>
      <c r="I88" s="211">
        <v>144017</v>
      </c>
      <c r="J88" s="210" t="s">
        <v>473</v>
      </c>
      <c r="K88" s="134"/>
      <c r="L88" s="134"/>
      <c r="M88" s="134"/>
      <c r="N88" s="134"/>
      <c r="O88" s="134"/>
    </row>
    <row r="89" spans="1:15">
      <c r="A89" s="423" t="s">
        <v>663</v>
      </c>
      <c r="B89" s="424"/>
      <c r="C89" s="209"/>
      <c r="D89" s="209"/>
      <c r="E89" s="211"/>
      <c r="F89" s="401"/>
      <c r="G89" s="401"/>
      <c r="H89" s="401"/>
      <c r="I89" s="401">
        <v>0</v>
      </c>
      <c r="J89" s="210"/>
      <c r="K89" s="134"/>
      <c r="L89" s="134"/>
      <c r="M89" s="134"/>
      <c r="N89" s="134"/>
      <c r="O89" s="134"/>
    </row>
    <row r="90" spans="1:15" ht="25.5">
      <c r="A90" s="125" t="s">
        <v>473</v>
      </c>
      <c r="B90" s="126" t="s">
        <v>74</v>
      </c>
      <c r="C90" s="127" t="s">
        <v>75</v>
      </c>
      <c r="D90" s="127" t="s">
        <v>76</v>
      </c>
      <c r="E90" s="129">
        <v>75000</v>
      </c>
      <c r="F90" s="207"/>
      <c r="G90" s="207">
        <v>75000</v>
      </c>
      <c r="H90" s="207">
        <v>5000</v>
      </c>
      <c r="I90" s="207">
        <v>80000</v>
      </c>
      <c r="J90" s="7" t="s">
        <v>77</v>
      </c>
    </row>
    <row r="91" spans="1:15">
      <c r="A91" s="125" t="s">
        <v>473</v>
      </c>
      <c r="B91" s="126" t="s">
        <v>78</v>
      </c>
      <c r="C91" s="133">
        <v>147</v>
      </c>
      <c r="D91" s="133">
        <v>102</v>
      </c>
      <c r="E91" s="129">
        <v>140</v>
      </c>
      <c r="F91" s="207"/>
      <c r="G91" s="207">
        <v>140</v>
      </c>
      <c r="H91" s="207"/>
      <c r="I91" s="207">
        <v>140</v>
      </c>
      <c r="J91" s="7" t="s">
        <v>79</v>
      </c>
    </row>
    <row r="92" spans="1:15" ht="25.5">
      <c r="A92" s="125" t="s">
        <v>473</v>
      </c>
      <c r="B92" s="126" t="s">
        <v>80</v>
      </c>
      <c r="C92" s="127" t="s">
        <v>81</v>
      </c>
      <c r="D92" s="128">
        <v>191659</v>
      </c>
      <c r="E92" s="130">
        <v>235879</v>
      </c>
      <c r="F92" s="208">
        <v>28269</v>
      </c>
      <c r="G92" s="207">
        <v>264148</v>
      </c>
      <c r="H92" s="207"/>
      <c r="I92" s="207">
        <v>264148</v>
      </c>
      <c r="J92" s="331" t="s">
        <v>664</v>
      </c>
    </row>
    <row r="93" spans="1:15" ht="13.5" thickBot="1">
      <c r="A93" s="421" t="s">
        <v>662</v>
      </c>
      <c r="B93" s="422"/>
      <c r="C93" s="214" t="s">
        <v>82</v>
      </c>
      <c r="D93" s="215">
        <v>376642</v>
      </c>
      <c r="E93" s="215">
        <v>311019</v>
      </c>
      <c r="F93" s="215">
        <v>28269</v>
      </c>
      <c r="G93" s="215">
        <v>339288</v>
      </c>
      <c r="H93" s="215">
        <v>5000</v>
      </c>
      <c r="I93" s="215">
        <v>344288</v>
      </c>
      <c r="J93" s="216" t="s">
        <v>473</v>
      </c>
      <c r="K93" s="134"/>
      <c r="L93" s="134"/>
      <c r="M93" s="134"/>
      <c r="N93" s="134"/>
      <c r="O93" s="134"/>
    </row>
    <row r="94" spans="1:15" ht="16.5" thickBot="1">
      <c r="A94" s="136" t="s">
        <v>83</v>
      </c>
      <c r="B94" s="137"/>
      <c r="C94" s="138">
        <v>2177329</v>
      </c>
      <c r="D94" s="138">
        <v>1542064</v>
      </c>
      <c r="E94" s="138">
        <v>1888250.21</v>
      </c>
      <c r="F94" s="138">
        <v>87375</v>
      </c>
      <c r="G94" s="138">
        <v>1975295.21</v>
      </c>
      <c r="H94" s="138">
        <v>7000</v>
      </c>
      <c r="I94" s="138">
        <v>1982345.21</v>
      </c>
      <c r="J94" s="139"/>
    </row>
  </sheetData>
  <mergeCells count="8">
    <mergeCell ref="A93:B93"/>
    <mergeCell ref="A88:B88"/>
    <mergeCell ref="A89:B89"/>
    <mergeCell ref="A45:B45"/>
    <mergeCell ref="A1:B1"/>
    <mergeCell ref="A3:J3"/>
    <mergeCell ref="A11:B11"/>
    <mergeCell ref="A44:B44"/>
  </mergeCells>
  <phoneticPr fontId="41" type="noConversion"/>
  <pageMargins left="0.9055118110236221" right="0.31496062992125984" top="0.59055118110236227" bottom="0.39370078740157483" header="0.31496062992125984" footer="0.31496062992125984"/>
  <pageSetup paperSize="9" scale="65" firstPageNumber="3" fitToWidth="0" orientation="portrait" useFirstPageNumber="1" r:id="rId1"/>
  <headerFooter>
    <oddHeader>&amp;C&amp;"Arial,Tučné"&amp;12Schválený rozpočet SMOl na rok 2016 - příjmy podrobně</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F1" workbookViewId="0">
      <selection activeCell="P11" sqref="P11"/>
    </sheetView>
  </sheetViews>
  <sheetFormatPr defaultRowHeight="12.75" outlineLevelCol="1"/>
  <cols>
    <col min="1" max="1" width="39.28515625" hidden="1" customWidth="1" outlineLevel="1"/>
    <col min="2" max="2" width="8" hidden="1" customWidth="1" outlineLevel="1"/>
    <col min="3" max="3" width="6.85546875" hidden="1" customWidth="1" outlineLevel="1"/>
    <col min="4" max="4" width="7" hidden="1" customWidth="1" outlineLevel="1"/>
    <col min="5" max="5" width="7.28515625" hidden="1" customWidth="1" outlineLevel="1"/>
    <col min="6" max="6" width="38" customWidth="1" collapsed="1"/>
    <col min="7" max="7" width="10" customWidth="1"/>
    <col min="8" max="8" width="9.7109375" customWidth="1"/>
    <col min="9" max="9" width="8.5703125" customWidth="1"/>
    <col min="10" max="10" width="8.7109375" customWidth="1"/>
  </cols>
  <sheetData>
    <row r="1" spans="1:14" ht="51.75" thickBot="1">
      <c r="A1" s="93" t="s">
        <v>334</v>
      </c>
      <c r="B1" s="94" t="s">
        <v>472</v>
      </c>
      <c r="C1" s="95" t="s">
        <v>335</v>
      </c>
      <c r="D1" s="95" t="s">
        <v>336</v>
      </c>
      <c r="E1" s="96" t="s">
        <v>337</v>
      </c>
      <c r="F1" s="93" t="s">
        <v>666</v>
      </c>
      <c r="G1" s="94" t="s">
        <v>472</v>
      </c>
      <c r="H1" s="95" t="s">
        <v>359</v>
      </c>
      <c r="I1" s="95" t="s">
        <v>360</v>
      </c>
      <c r="J1" s="96" t="s">
        <v>337</v>
      </c>
      <c r="K1" s="97"/>
      <c r="L1" s="97"/>
      <c r="M1" s="97"/>
      <c r="N1" s="97"/>
    </row>
    <row r="2" spans="1:14">
      <c r="A2" s="98" t="s">
        <v>338</v>
      </c>
      <c r="B2" s="99"/>
      <c r="C2" s="99">
        <v>11153</v>
      </c>
      <c r="D2" s="99">
        <v>47547</v>
      </c>
      <c r="E2" s="100">
        <v>58700</v>
      </c>
      <c r="F2" s="402" t="s">
        <v>156</v>
      </c>
      <c r="G2" s="403"/>
      <c r="H2" s="403">
        <f>J2*0.19</f>
        <v>13642</v>
      </c>
      <c r="I2" s="403">
        <f>J2*0.81</f>
        <v>58158.000000000007</v>
      </c>
      <c r="J2" s="102">
        <f>76800-G3+15000</f>
        <v>71800</v>
      </c>
      <c r="K2" s="97"/>
      <c r="L2" s="97"/>
      <c r="M2" s="97"/>
      <c r="N2" s="97"/>
    </row>
    <row r="3" spans="1:14">
      <c r="A3" s="98" t="s">
        <v>361</v>
      </c>
      <c r="B3" s="103">
        <v>23000</v>
      </c>
      <c r="C3" s="104"/>
      <c r="D3" s="105"/>
      <c r="E3" s="106"/>
      <c r="F3" s="402" t="s">
        <v>339</v>
      </c>
      <c r="G3" s="404">
        <f>41793-21793</f>
        <v>20000</v>
      </c>
      <c r="H3" s="405"/>
      <c r="I3" s="406"/>
      <c r="J3" s="107"/>
      <c r="K3" s="108"/>
      <c r="L3" s="97"/>
      <c r="M3" s="97"/>
      <c r="N3" s="97"/>
    </row>
    <row r="4" spans="1:14">
      <c r="A4" s="98" t="s">
        <v>340</v>
      </c>
      <c r="B4" s="109">
        <f>81700-B3</f>
        <v>58700</v>
      </c>
      <c r="C4" s="104"/>
      <c r="D4" s="105"/>
      <c r="E4" s="106"/>
      <c r="F4" s="407" t="s">
        <v>340</v>
      </c>
      <c r="G4" s="405">
        <f>J2</f>
        <v>71800</v>
      </c>
      <c r="H4" s="405"/>
      <c r="I4" s="406"/>
      <c r="J4" s="107"/>
      <c r="K4" s="97"/>
      <c r="L4" s="97"/>
      <c r="M4" s="110"/>
      <c r="N4" s="97"/>
    </row>
    <row r="5" spans="1:14">
      <c r="A5" s="101" t="s">
        <v>341</v>
      </c>
      <c r="B5" s="104">
        <v>14705</v>
      </c>
      <c r="C5" s="110"/>
      <c r="D5" s="104"/>
      <c r="E5" s="111"/>
      <c r="F5" s="402" t="s">
        <v>341</v>
      </c>
      <c r="G5" s="405">
        <f>16265-465</f>
        <v>15800</v>
      </c>
      <c r="H5" s="408"/>
      <c r="I5" s="405"/>
      <c r="J5" s="111"/>
      <c r="K5" s="108"/>
      <c r="L5" s="97"/>
      <c r="M5" s="97"/>
      <c r="N5" s="97"/>
    </row>
    <row r="6" spans="1:14">
      <c r="A6" s="101" t="s">
        <v>342</v>
      </c>
      <c r="B6" s="104">
        <v>300</v>
      </c>
      <c r="C6" s="110"/>
      <c r="D6" s="104"/>
      <c r="E6" s="111"/>
      <c r="F6" s="402" t="s">
        <v>343</v>
      </c>
      <c r="G6" s="405">
        <v>15</v>
      </c>
      <c r="H6" s="408"/>
      <c r="I6" s="405"/>
      <c r="J6" s="111"/>
      <c r="K6" s="97"/>
      <c r="L6" s="97"/>
      <c r="M6" s="97"/>
      <c r="N6" s="97"/>
    </row>
    <row r="7" spans="1:14">
      <c r="A7" s="101"/>
      <c r="B7" s="104"/>
      <c r="C7" s="110"/>
      <c r="D7" s="104"/>
      <c r="E7" s="111"/>
      <c r="F7" s="402" t="s">
        <v>342</v>
      </c>
      <c r="G7" s="405">
        <v>23001</v>
      </c>
      <c r="H7" s="408"/>
      <c r="I7" s="405"/>
      <c r="J7" s="111"/>
      <c r="K7" s="97"/>
      <c r="L7" s="97"/>
      <c r="M7" s="97"/>
      <c r="N7" s="97"/>
    </row>
    <row r="8" spans="1:14">
      <c r="A8" s="101" t="s">
        <v>344</v>
      </c>
      <c r="B8" s="104">
        <v>43695</v>
      </c>
      <c r="C8" s="110"/>
      <c r="D8" s="104"/>
      <c r="E8" s="111"/>
      <c r="F8" s="402" t="s">
        <v>344</v>
      </c>
      <c r="G8" s="405">
        <f>G4-G5-G6-G7</f>
        <v>32984</v>
      </c>
      <c r="H8" s="408"/>
      <c r="I8" s="405"/>
      <c r="J8" s="111"/>
      <c r="K8" s="97"/>
      <c r="L8" s="97"/>
      <c r="M8" s="97"/>
      <c r="N8" s="97"/>
    </row>
    <row r="9" spans="1:14">
      <c r="A9" s="101"/>
      <c r="B9" s="104"/>
      <c r="C9" s="110"/>
      <c r="D9" s="104"/>
      <c r="E9" s="111"/>
      <c r="F9" s="402"/>
      <c r="G9" s="405"/>
      <c r="H9" s="408"/>
      <c r="I9" s="405"/>
      <c r="J9" s="111"/>
      <c r="K9" s="97"/>
      <c r="L9" s="97"/>
      <c r="M9" s="97"/>
      <c r="N9" s="97"/>
    </row>
    <row r="10" spans="1:14">
      <c r="A10" s="98"/>
      <c r="B10" s="112"/>
      <c r="C10" s="112"/>
      <c r="D10" s="105"/>
      <c r="E10" s="111"/>
      <c r="F10" s="407"/>
      <c r="G10" s="409"/>
      <c r="H10" s="409"/>
      <c r="I10" s="406"/>
      <c r="J10" s="111"/>
      <c r="K10" s="97"/>
      <c r="L10" s="97"/>
      <c r="M10" s="97"/>
      <c r="N10" s="97"/>
    </row>
    <row r="11" spans="1:14">
      <c r="A11" s="113"/>
      <c r="B11" s="113"/>
      <c r="C11" s="113"/>
      <c r="D11" s="113"/>
      <c r="E11" s="114"/>
      <c r="F11" s="410"/>
      <c r="G11" s="411"/>
      <c r="H11" s="411"/>
      <c r="I11" s="411"/>
      <c r="J11" s="114"/>
      <c r="K11" s="97"/>
      <c r="L11" s="97"/>
      <c r="M11" s="97"/>
      <c r="N11" s="97"/>
    </row>
    <row r="12" spans="1:14">
      <c r="A12" s="98" t="s">
        <v>345</v>
      </c>
      <c r="B12" s="105"/>
      <c r="C12" s="104">
        <v>24651</v>
      </c>
      <c r="D12" s="104">
        <v>105094</v>
      </c>
      <c r="E12" s="100">
        <v>129745</v>
      </c>
      <c r="F12" s="407" t="s">
        <v>345</v>
      </c>
      <c r="G12" s="406"/>
      <c r="H12" s="405">
        <f>J12-I12</f>
        <v>24977.78</v>
      </c>
      <c r="I12" s="405">
        <f>J12*0.81</f>
        <v>106484.22</v>
      </c>
      <c r="J12" s="100">
        <v>131462</v>
      </c>
      <c r="K12" s="97"/>
      <c r="L12" s="110"/>
      <c r="M12" s="97"/>
      <c r="N12" s="97"/>
    </row>
    <row r="13" spans="1:14">
      <c r="A13" s="101" t="s">
        <v>346</v>
      </c>
      <c r="B13" s="104">
        <v>1000</v>
      </c>
      <c r="C13" s="104"/>
      <c r="D13" s="104"/>
      <c r="E13" s="115"/>
      <c r="F13" s="402" t="s">
        <v>346</v>
      </c>
      <c r="G13" s="405">
        <v>1500</v>
      </c>
      <c r="H13" s="405"/>
      <c r="I13" s="405"/>
      <c r="J13" s="115"/>
      <c r="K13" s="97"/>
      <c r="L13" s="97"/>
      <c r="M13" s="97"/>
      <c r="N13" s="97"/>
    </row>
    <row r="14" spans="1:14">
      <c r="A14" s="101" t="s">
        <v>347</v>
      </c>
      <c r="B14" s="104">
        <v>33480</v>
      </c>
      <c r="C14" s="116"/>
      <c r="D14" s="104"/>
      <c r="E14" s="115"/>
      <c r="F14" s="402" t="s">
        <v>347</v>
      </c>
      <c r="G14" s="405">
        <v>93194</v>
      </c>
      <c r="H14" s="412"/>
      <c r="I14" s="405"/>
      <c r="J14" s="115"/>
      <c r="K14" s="97"/>
      <c r="L14" s="97"/>
      <c r="M14" s="97"/>
      <c r="N14" s="97"/>
    </row>
    <row r="15" spans="1:14">
      <c r="A15" s="101" t="s">
        <v>348</v>
      </c>
      <c r="B15" s="104">
        <v>95265</v>
      </c>
      <c r="C15" s="116"/>
      <c r="D15" s="104"/>
      <c r="E15" s="115"/>
      <c r="F15" s="402" t="s">
        <v>348</v>
      </c>
      <c r="G15" s="405">
        <v>36768</v>
      </c>
      <c r="H15" s="412"/>
      <c r="I15" s="405"/>
      <c r="J15" s="115"/>
      <c r="K15" s="97"/>
      <c r="L15" s="97"/>
      <c r="M15" s="97"/>
      <c r="N15" s="97"/>
    </row>
    <row r="16" spans="1:14">
      <c r="A16" s="113"/>
      <c r="B16" s="113"/>
      <c r="C16" s="117"/>
      <c r="D16" s="117"/>
      <c r="E16" s="114"/>
      <c r="F16" s="410"/>
      <c r="G16" s="411"/>
      <c r="H16" s="413"/>
      <c r="I16" s="413"/>
      <c r="J16" s="114"/>
      <c r="K16" s="97"/>
      <c r="L16" s="97"/>
      <c r="M16" s="97"/>
      <c r="N16" s="97"/>
    </row>
    <row r="17" spans="1:14">
      <c r="A17" s="98" t="s">
        <v>349</v>
      </c>
      <c r="B17" s="104"/>
      <c r="C17" s="104">
        <v>35144</v>
      </c>
      <c r="D17" s="104">
        <v>192456</v>
      </c>
      <c r="E17" s="100">
        <f>C17+D17</f>
        <v>227600</v>
      </c>
      <c r="F17" s="407" t="s">
        <v>349</v>
      </c>
      <c r="G17" s="405"/>
      <c r="H17" s="405">
        <f>H20+H25</f>
        <v>19246.43</v>
      </c>
      <c r="I17" s="405">
        <f>I20+I25</f>
        <v>82050.570000000007</v>
      </c>
      <c r="J17" s="100">
        <v>101297</v>
      </c>
      <c r="K17" s="97"/>
      <c r="L17" s="97"/>
      <c r="M17" s="97"/>
      <c r="N17" s="97"/>
    </row>
    <row r="18" spans="1:14">
      <c r="A18" s="101" t="s">
        <v>350</v>
      </c>
      <c r="B18" s="104">
        <v>191900</v>
      </c>
      <c r="C18" s="104">
        <v>26461</v>
      </c>
      <c r="D18" s="104">
        <v>155439</v>
      </c>
      <c r="E18" s="118"/>
      <c r="F18" s="402" t="s">
        <v>350</v>
      </c>
      <c r="G18" s="405">
        <v>44900</v>
      </c>
      <c r="H18" s="405">
        <f>G18*0.19</f>
        <v>8531</v>
      </c>
      <c r="I18" s="405">
        <f>G18*0.81</f>
        <v>36369</v>
      </c>
      <c r="J18" s="118"/>
      <c r="K18" s="97"/>
      <c r="L18" s="97"/>
      <c r="M18" s="97"/>
      <c r="N18" s="97"/>
    </row>
    <row r="19" spans="1:14">
      <c r="A19" s="101" t="s">
        <v>351</v>
      </c>
      <c r="B19" s="104">
        <v>8000</v>
      </c>
      <c r="C19" s="104">
        <v>1520</v>
      </c>
      <c r="D19" s="104">
        <v>6480</v>
      </c>
      <c r="E19" s="118"/>
      <c r="F19" s="402" t="s">
        <v>351</v>
      </c>
      <c r="G19" s="405">
        <v>21000</v>
      </c>
      <c r="H19" s="405">
        <f t="shared" ref="H19:H24" si="0">G19*0.19</f>
        <v>3990</v>
      </c>
      <c r="I19" s="405">
        <f t="shared" ref="I19:I24" si="1">G19*0.81</f>
        <v>17010</v>
      </c>
      <c r="J19" s="118"/>
      <c r="K19" s="97"/>
      <c r="L19" s="97"/>
      <c r="M19" s="97"/>
      <c r="N19" s="97"/>
    </row>
    <row r="20" spans="1:14">
      <c r="A20" s="101"/>
      <c r="B20" s="109">
        <f>B18+B19</f>
        <v>199900</v>
      </c>
      <c r="C20" s="109">
        <f>C18+C19</f>
        <v>27981</v>
      </c>
      <c r="D20" s="109">
        <f>D18+D19</f>
        <v>161919</v>
      </c>
      <c r="E20" s="118"/>
      <c r="F20" s="407" t="s">
        <v>352</v>
      </c>
      <c r="G20" s="414">
        <f>G18+G19</f>
        <v>65900</v>
      </c>
      <c r="H20" s="414">
        <f>H18+H19</f>
        <v>12521</v>
      </c>
      <c r="I20" s="414">
        <f>I18+I19</f>
        <v>53379</v>
      </c>
      <c r="J20" s="118"/>
      <c r="K20" s="97"/>
      <c r="L20" s="97"/>
      <c r="M20" s="97"/>
      <c r="N20" s="97"/>
    </row>
    <row r="21" spans="1:14">
      <c r="A21" s="101" t="s">
        <v>353</v>
      </c>
      <c r="B21" s="99">
        <v>14000</v>
      </c>
      <c r="C21" s="104">
        <v>2660</v>
      </c>
      <c r="D21" s="104">
        <v>11340</v>
      </c>
      <c r="E21" s="118"/>
      <c r="F21" s="402" t="s">
        <v>353</v>
      </c>
      <c r="G21" s="403">
        <f>'[1]příjmy HČ rozpis'!B20</f>
        <v>15000</v>
      </c>
      <c r="H21" s="405">
        <f t="shared" si="0"/>
        <v>2850</v>
      </c>
      <c r="I21" s="405">
        <f t="shared" si="1"/>
        <v>12150</v>
      </c>
      <c r="J21" s="118"/>
      <c r="K21" s="97"/>
      <c r="L21" s="97"/>
      <c r="M21" s="97"/>
      <c r="N21" s="97"/>
    </row>
    <row r="22" spans="1:14">
      <c r="A22" s="101" t="s">
        <v>354</v>
      </c>
      <c r="B22" s="99">
        <v>1700</v>
      </c>
      <c r="C22" s="104">
        <v>323</v>
      </c>
      <c r="D22" s="104">
        <v>1377</v>
      </c>
      <c r="E22" s="118"/>
      <c r="F22" s="402" t="s">
        <v>354</v>
      </c>
      <c r="G22" s="403">
        <f>'[1]příjmy HČ rozpis'!B19</f>
        <v>1500</v>
      </c>
      <c r="H22" s="405">
        <f t="shared" si="0"/>
        <v>285</v>
      </c>
      <c r="I22" s="405">
        <f t="shared" si="1"/>
        <v>1215</v>
      </c>
      <c r="J22" s="118"/>
      <c r="K22" s="97"/>
      <c r="L22" s="97"/>
      <c r="M22" s="97"/>
      <c r="N22" s="97"/>
    </row>
    <row r="23" spans="1:14">
      <c r="A23" s="101" t="s">
        <v>333</v>
      </c>
      <c r="B23" s="99">
        <v>3000</v>
      </c>
      <c r="C23" s="104">
        <v>570</v>
      </c>
      <c r="D23" s="104">
        <v>2430</v>
      </c>
      <c r="E23" s="118"/>
      <c r="F23" s="402" t="s">
        <v>333</v>
      </c>
      <c r="G23" s="403">
        <f>'[1]příjmy HČ rozpis'!B24</f>
        <v>5000</v>
      </c>
      <c r="H23" s="405">
        <f t="shared" si="0"/>
        <v>950</v>
      </c>
      <c r="I23" s="405">
        <f t="shared" si="1"/>
        <v>4050.0000000000005</v>
      </c>
      <c r="J23" s="118"/>
      <c r="K23" s="97"/>
      <c r="L23" s="97"/>
      <c r="M23" s="97"/>
      <c r="N23" s="97"/>
    </row>
    <row r="24" spans="1:14">
      <c r="A24" s="101" t="s">
        <v>355</v>
      </c>
      <c r="B24" s="99">
        <v>19000</v>
      </c>
      <c r="C24" s="104">
        <v>3610</v>
      </c>
      <c r="D24" s="104">
        <v>15390</v>
      </c>
      <c r="E24" s="118"/>
      <c r="F24" s="402" t="s">
        <v>355</v>
      </c>
      <c r="G24" s="403">
        <f>'[1]příjmy HČ rozpis'!B47</f>
        <v>13897</v>
      </c>
      <c r="H24" s="405">
        <f t="shared" si="0"/>
        <v>2640.43</v>
      </c>
      <c r="I24" s="405">
        <f t="shared" si="1"/>
        <v>11256.570000000002</v>
      </c>
      <c r="J24" s="118"/>
      <c r="K24" s="97"/>
      <c r="L24" s="97"/>
      <c r="M24" s="97"/>
      <c r="N24" s="97"/>
    </row>
    <row r="25" spans="1:14">
      <c r="A25" s="101"/>
      <c r="B25" s="119">
        <f>B21+B22+B23+B24</f>
        <v>37700</v>
      </c>
      <c r="C25" s="99">
        <f>C21+C22+C23+C24</f>
        <v>7163</v>
      </c>
      <c r="D25" s="99">
        <f>D21+D22+D23+D24</f>
        <v>30537</v>
      </c>
      <c r="E25" s="118"/>
      <c r="F25" s="407" t="s">
        <v>356</v>
      </c>
      <c r="G25" s="415">
        <f>SUM(G21:G24)</f>
        <v>35397</v>
      </c>
      <c r="H25" s="415">
        <f>SUM(H21:H24)</f>
        <v>6725.43</v>
      </c>
      <c r="I25" s="415">
        <f>SUM(I21:I24)</f>
        <v>28671.57</v>
      </c>
      <c r="J25" s="118"/>
      <c r="K25" s="97"/>
      <c r="L25" s="97"/>
      <c r="M25" s="110"/>
      <c r="N25" s="97"/>
    </row>
    <row r="26" spans="1:14">
      <c r="A26" s="117"/>
      <c r="B26" s="117"/>
      <c r="C26" s="117"/>
      <c r="D26" s="117"/>
      <c r="E26" s="120"/>
      <c r="F26" s="416"/>
      <c r="G26" s="413"/>
      <c r="H26" s="413"/>
      <c r="I26" s="413"/>
      <c r="J26" s="120"/>
      <c r="K26" s="97"/>
      <c r="L26" s="97"/>
      <c r="M26" s="110"/>
      <c r="N26" s="97"/>
    </row>
    <row r="27" spans="1:14">
      <c r="A27" s="98" t="s">
        <v>332</v>
      </c>
      <c r="B27" s="105"/>
      <c r="C27" s="104">
        <v>95</v>
      </c>
      <c r="D27" s="104">
        <v>405</v>
      </c>
      <c r="E27" s="100">
        <f>C27+D27</f>
        <v>500</v>
      </c>
      <c r="F27" s="407" t="s">
        <v>332</v>
      </c>
      <c r="G27" s="406"/>
      <c r="H27" s="405">
        <v>95</v>
      </c>
      <c r="I27" s="405">
        <v>405</v>
      </c>
      <c r="J27" s="100">
        <f>H27+I27</f>
        <v>500</v>
      </c>
      <c r="K27" s="97"/>
      <c r="L27" s="97"/>
      <c r="M27" s="97"/>
      <c r="N27" s="97"/>
    </row>
    <row r="28" spans="1:14">
      <c r="A28" s="113"/>
      <c r="B28" s="113"/>
      <c r="C28" s="117"/>
      <c r="D28" s="117"/>
      <c r="E28" s="114"/>
      <c r="F28" s="410"/>
      <c r="G28" s="411"/>
      <c r="H28" s="413"/>
      <c r="I28" s="413"/>
      <c r="J28" s="114"/>
      <c r="K28" s="97"/>
      <c r="L28" s="97"/>
      <c r="M28" s="97"/>
      <c r="N28" s="97"/>
    </row>
    <row r="29" spans="1:14">
      <c r="A29" s="98" t="s">
        <v>357</v>
      </c>
      <c r="B29" s="101"/>
      <c r="C29" s="99">
        <v>950</v>
      </c>
      <c r="D29" s="99">
        <v>11050</v>
      </c>
      <c r="E29" s="100">
        <f>C29+D29</f>
        <v>12000</v>
      </c>
      <c r="F29" s="407" t="s">
        <v>357</v>
      </c>
      <c r="G29" s="417"/>
      <c r="H29" s="403">
        <v>3448</v>
      </c>
      <c r="I29" s="403">
        <v>14702</v>
      </c>
      <c r="J29" s="100">
        <v>18150</v>
      </c>
      <c r="K29" s="97"/>
      <c r="L29" s="110"/>
      <c r="M29" s="97"/>
      <c r="N29" s="97"/>
    </row>
    <row r="30" spans="1:14">
      <c r="A30" s="113"/>
      <c r="B30" s="113"/>
      <c r="C30" s="117"/>
      <c r="D30" s="117"/>
      <c r="E30" s="114"/>
      <c r="F30" s="410"/>
      <c r="G30" s="411"/>
      <c r="H30" s="413"/>
      <c r="I30" s="413"/>
      <c r="J30" s="114"/>
      <c r="K30" s="97"/>
      <c r="L30" s="97"/>
      <c r="M30" s="97"/>
      <c r="N30" s="97"/>
    </row>
    <row r="31" spans="1:14">
      <c r="A31" s="101"/>
      <c r="B31" s="101"/>
      <c r="C31" s="99"/>
      <c r="D31" s="99"/>
      <c r="E31" s="115"/>
      <c r="F31" s="407" t="s">
        <v>148</v>
      </c>
      <c r="G31" s="417"/>
      <c r="H31" s="403">
        <f>J31*0.19</f>
        <v>551</v>
      </c>
      <c r="I31" s="403">
        <f>J31*0.81</f>
        <v>2349</v>
      </c>
      <c r="J31" s="100">
        <v>2900</v>
      </c>
      <c r="K31" s="97"/>
      <c r="L31" s="97"/>
      <c r="M31" s="97"/>
      <c r="N31" s="97"/>
    </row>
    <row r="32" spans="1:14" ht="13.5" thickBot="1">
      <c r="A32" s="101"/>
      <c r="B32" s="101"/>
      <c r="C32" s="99"/>
      <c r="D32" s="99"/>
      <c r="E32" s="115"/>
      <c r="F32" s="402"/>
      <c r="G32" s="417"/>
      <c r="H32" s="403"/>
      <c r="I32" s="403"/>
      <c r="J32" s="115"/>
      <c r="K32" s="97"/>
      <c r="L32" s="97"/>
      <c r="M32" s="97"/>
      <c r="N32" s="97"/>
    </row>
    <row r="33" spans="1:14" ht="16.5" thickBot="1">
      <c r="A33" s="121" t="s">
        <v>358</v>
      </c>
      <c r="B33" s="122"/>
      <c r="C33" s="122">
        <f>C2+C12+C17+C27+C29</f>
        <v>71993</v>
      </c>
      <c r="D33" s="122">
        <f>D29+D27+D17+D12+D2</f>
        <v>356552</v>
      </c>
      <c r="E33" s="123">
        <f>SUM(E2:E30)</f>
        <v>428545</v>
      </c>
      <c r="F33" s="121" t="s">
        <v>358</v>
      </c>
      <c r="G33" s="122"/>
      <c r="H33" s="122">
        <f>H2+H12+H17+H27+H29+H31</f>
        <v>61960.21</v>
      </c>
      <c r="I33" s="122">
        <f>I29+I27+I17+I12+I2+I31-1</f>
        <v>264147.79000000004</v>
      </c>
      <c r="J33" s="123">
        <f>SUM(J2:J31)-1</f>
        <v>326108</v>
      </c>
      <c r="K33" s="124"/>
      <c r="L33" s="124"/>
      <c r="M33" s="262"/>
      <c r="N33" s="124"/>
    </row>
  </sheetData>
  <phoneticPr fontId="41" type="noConversion"/>
  <pageMargins left="1.299212598425197" right="0.70866141732283472" top="1.5748031496062993" bottom="0.78740157480314965" header="0.9055118110236221" footer="0.31496062992125984"/>
  <pageSetup paperSize="9" firstPageNumber="5" fitToHeight="0" orientation="portrait" useFirstPageNumber="1" r:id="rId1"/>
  <headerFooter>
    <oddHeader xml:space="preserve">&amp;C&amp;"Arial,Tučné"&amp;12Schválený rozpočet SMOl na rok 2016 -  hospodářská činnost </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6"/>
  <sheetViews>
    <sheetView workbookViewId="0">
      <selection activeCell="A2" sqref="A2"/>
    </sheetView>
  </sheetViews>
  <sheetFormatPr defaultRowHeight="12.75" outlineLevelCol="2"/>
  <cols>
    <col min="1" max="1" width="44.7109375" customWidth="1"/>
    <col min="2" max="2" width="0" hidden="1" customWidth="1"/>
    <col min="3" max="3" width="11.28515625" hidden="1" customWidth="1" outlineLevel="1"/>
    <col min="4" max="5" width="10.85546875" hidden="1" customWidth="1" outlineLevel="2"/>
    <col min="6" max="6" width="10.85546875" hidden="1" customWidth="1" outlineLevel="1" collapsed="1"/>
    <col min="7" max="7" width="12.42578125" hidden="1" customWidth="1" outlineLevel="1"/>
    <col min="8" max="8" width="10.85546875" hidden="1" customWidth="1" outlineLevel="1" collapsed="1"/>
    <col min="9" max="9" width="10.85546875" hidden="1" customWidth="1" outlineLevel="1"/>
    <col min="10" max="10" width="14.7109375" customWidth="1" collapsed="1"/>
    <col min="11" max="11" width="29.7109375" customWidth="1"/>
  </cols>
  <sheetData>
    <row r="1" spans="1:13" ht="13.5" thickBot="1"/>
    <row r="2" spans="1:13" ht="54.75" customHeight="1" thickBot="1">
      <c r="A2" s="39" t="s">
        <v>445</v>
      </c>
      <c r="B2" s="40" t="s">
        <v>446</v>
      </c>
      <c r="C2" s="40" t="s">
        <v>447</v>
      </c>
      <c r="D2" s="41" t="s">
        <v>448</v>
      </c>
      <c r="E2" s="62" t="s">
        <v>449</v>
      </c>
      <c r="F2" s="254" t="s">
        <v>146</v>
      </c>
      <c r="G2" s="62" t="s">
        <v>144</v>
      </c>
      <c r="H2" s="57" t="s">
        <v>145</v>
      </c>
      <c r="I2" s="57" t="s">
        <v>158</v>
      </c>
      <c r="J2" s="270" t="s">
        <v>657</v>
      </c>
      <c r="K2" s="332" t="s">
        <v>667</v>
      </c>
    </row>
    <row r="3" spans="1:13" ht="20.100000000000001" customHeight="1">
      <c r="A3" s="63" t="s">
        <v>585</v>
      </c>
      <c r="B3" s="65">
        <v>0.95</v>
      </c>
      <c r="C3" s="64">
        <v>10941.15</v>
      </c>
      <c r="D3" s="42">
        <v>10394</v>
      </c>
      <c r="E3" s="42">
        <v>4720</v>
      </c>
      <c r="F3" s="42">
        <v>15114</v>
      </c>
      <c r="G3" s="42">
        <v>1630</v>
      </c>
      <c r="H3" s="42">
        <v>16744</v>
      </c>
      <c r="I3" s="300">
        <v>800</v>
      </c>
      <c r="J3" s="300">
        <v>17544</v>
      </c>
      <c r="K3" s="66"/>
      <c r="M3" s="326"/>
    </row>
    <row r="4" spans="1:13" ht="20.100000000000001" customHeight="1">
      <c r="A4" s="67" t="s">
        <v>586</v>
      </c>
      <c r="B4" s="69">
        <v>0.95</v>
      </c>
      <c r="C4" s="68">
        <v>2603.9499999999998</v>
      </c>
      <c r="D4" s="43">
        <v>2761</v>
      </c>
      <c r="E4" s="43">
        <v>-100</v>
      </c>
      <c r="F4" s="43">
        <v>2661</v>
      </c>
      <c r="G4" s="43">
        <v>0</v>
      </c>
      <c r="H4" s="43">
        <v>2661</v>
      </c>
      <c r="I4" s="301"/>
      <c r="J4" s="300">
        <v>2661</v>
      </c>
      <c r="K4" s="44"/>
      <c r="M4" s="326"/>
    </row>
    <row r="5" spans="1:13" ht="20.100000000000001" customHeight="1">
      <c r="A5" s="67" t="s">
        <v>587</v>
      </c>
      <c r="B5" s="69">
        <v>0.95</v>
      </c>
      <c r="C5" s="68">
        <v>2661</v>
      </c>
      <c r="D5" s="43">
        <v>2526</v>
      </c>
      <c r="E5" s="43">
        <v>-250</v>
      </c>
      <c r="F5" s="43">
        <v>2276</v>
      </c>
      <c r="G5" s="43">
        <v>0</v>
      </c>
      <c r="H5" s="43">
        <v>2276</v>
      </c>
      <c r="I5" s="301"/>
      <c r="J5" s="300">
        <v>2276</v>
      </c>
      <c r="K5" s="44"/>
      <c r="M5" s="326"/>
    </row>
    <row r="6" spans="1:13" ht="20.100000000000001" customHeight="1">
      <c r="A6" s="67" t="s">
        <v>588</v>
      </c>
      <c r="B6" s="69">
        <v>0.95</v>
      </c>
      <c r="C6" s="68">
        <v>50.349999999999994</v>
      </c>
      <c r="D6" s="43">
        <v>48</v>
      </c>
      <c r="E6" s="43">
        <v>0</v>
      </c>
      <c r="F6" s="43">
        <v>48</v>
      </c>
      <c r="G6" s="43">
        <v>0</v>
      </c>
      <c r="H6" s="43">
        <v>48</v>
      </c>
      <c r="I6" s="301"/>
      <c r="J6" s="300">
        <v>48</v>
      </c>
      <c r="K6" s="44"/>
      <c r="M6" s="326"/>
    </row>
    <row r="7" spans="1:13" ht="20.100000000000001" customHeight="1">
      <c r="A7" s="67" t="s">
        <v>589</v>
      </c>
      <c r="B7" s="69">
        <v>0.95</v>
      </c>
      <c r="C7" s="68">
        <v>6427.7</v>
      </c>
      <c r="D7" s="43">
        <v>3109</v>
      </c>
      <c r="E7" s="43">
        <v>210</v>
      </c>
      <c r="F7" s="43">
        <v>3319</v>
      </c>
      <c r="G7" s="43">
        <v>1486</v>
      </c>
      <c r="H7" s="43">
        <v>3319</v>
      </c>
      <c r="I7" s="43">
        <v>1486</v>
      </c>
      <c r="J7" s="300">
        <v>4705</v>
      </c>
      <c r="K7" s="45"/>
      <c r="M7" s="326"/>
    </row>
    <row r="8" spans="1:13" ht="20.100000000000001" customHeight="1">
      <c r="A8" s="67" t="s">
        <v>590</v>
      </c>
      <c r="B8" s="69"/>
      <c r="C8" s="68">
        <v>58227</v>
      </c>
      <c r="D8" s="43">
        <v>45000</v>
      </c>
      <c r="E8" s="43">
        <v>0</v>
      </c>
      <c r="F8" s="43">
        <v>45000</v>
      </c>
      <c r="G8" s="43">
        <v>0</v>
      </c>
      <c r="H8" s="43">
        <v>45000</v>
      </c>
      <c r="I8" s="301"/>
      <c r="J8" s="300">
        <v>45000</v>
      </c>
      <c r="K8" s="45"/>
      <c r="M8" s="326"/>
    </row>
    <row r="9" spans="1:13" ht="20.100000000000001" customHeight="1">
      <c r="A9" s="67" t="s">
        <v>591</v>
      </c>
      <c r="B9" s="69">
        <v>0.95</v>
      </c>
      <c r="C9" s="68">
        <v>18.05</v>
      </c>
      <c r="D9" s="43">
        <v>17</v>
      </c>
      <c r="E9" s="43">
        <v>0</v>
      </c>
      <c r="F9" s="43">
        <v>17</v>
      </c>
      <c r="G9" s="43">
        <v>0</v>
      </c>
      <c r="H9" s="43">
        <v>17</v>
      </c>
      <c r="I9" s="301"/>
      <c r="J9" s="300">
        <v>17</v>
      </c>
      <c r="K9" s="44"/>
      <c r="M9" s="326"/>
    </row>
    <row r="10" spans="1:13" ht="20.100000000000001" customHeight="1">
      <c r="A10" s="67" t="s">
        <v>592</v>
      </c>
      <c r="B10" s="69">
        <v>0.95</v>
      </c>
      <c r="C10" s="68">
        <v>4655</v>
      </c>
      <c r="D10" s="43">
        <v>4422</v>
      </c>
      <c r="E10" s="43">
        <v>0</v>
      </c>
      <c r="F10" s="43">
        <v>4422</v>
      </c>
      <c r="G10" s="43">
        <v>0</v>
      </c>
      <c r="H10" s="43">
        <v>4422</v>
      </c>
      <c r="I10" s="301"/>
      <c r="J10" s="300">
        <v>4422</v>
      </c>
      <c r="K10" s="46"/>
      <c r="M10" s="326"/>
    </row>
    <row r="11" spans="1:13" ht="20.100000000000001" customHeight="1">
      <c r="A11" s="67" t="s">
        <v>593</v>
      </c>
      <c r="B11" s="69">
        <v>0.95</v>
      </c>
      <c r="C11" s="68">
        <v>969.94999999999993</v>
      </c>
      <c r="D11" s="43">
        <v>1214</v>
      </c>
      <c r="E11" s="43">
        <v>-100</v>
      </c>
      <c r="F11" s="43">
        <v>1114</v>
      </c>
      <c r="G11" s="43">
        <v>0</v>
      </c>
      <c r="H11" s="43">
        <v>1114</v>
      </c>
      <c r="I11" s="301"/>
      <c r="J11" s="300">
        <v>1114</v>
      </c>
      <c r="K11" s="44"/>
      <c r="M11" s="326"/>
    </row>
    <row r="12" spans="1:13" ht="20.100000000000001" customHeight="1">
      <c r="A12" s="67" t="s">
        <v>594</v>
      </c>
      <c r="B12" s="69">
        <v>0.95</v>
      </c>
      <c r="C12" s="68">
        <v>91501.15</v>
      </c>
      <c r="D12" s="43">
        <v>90515</v>
      </c>
      <c r="E12" s="43">
        <v>2080</v>
      </c>
      <c r="F12" s="43">
        <v>92595</v>
      </c>
      <c r="G12" s="43">
        <v>0</v>
      </c>
      <c r="H12" s="43">
        <v>92595</v>
      </c>
      <c r="I12" s="301"/>
      <c r="J12" s="300">
        <v>92595</v>
      </c>
      <c r="K12" s="44"/>
      <c r="M12" s="326"/>
    </row>
    <row r="13" spans="1:13" ht="20.100000000000001" customHeight="1">
      <c r="A13" s="67" t="s">
        <v>595</v>
      </c>
      <c r="B13" s="69">
        <v>0.95</v>
      </c>
      <c r="C13" s="68">
        <v>386.65</v>
      </c>
      <c r="D13" s="43">
        <v>367</v>
      </c>
      <c r="E13" s="43">
        <v>0</v>
      </c>
      <c r="F13" s="43">
        <v>367</v>
      </c>
      <c r="G13" s="43">
        <v>0</v>
      </c>
      <c r="H13" s="43">
        <v>367</v>
      </c>
      <c r="I13" s="301"/>
      <c r="J13" s="300">
        <v>367</v>
      </c>
      <c r="K13" s="46"/>
      <c r="M13" s="326"/>
    </row>
    <row r="14" spans="1:13" ht="20.100000000000001" customHeight="1">
      <c r="A14" s="67" t="s">
        <v>596</v>
      </c>
      <c r="B14" s="69">
        <v>0.95</v>
      </c>
      <c r="C14" s="68">
        <v>13816.8</v>
      </c>
      <c r="D14" s="43">
        <v>26715</v>
      </c>
      <c r="E14" s="43">
        <v>2000</v>
      </c>
      <c r="F14" s="43">
        <v>28715</v>
      </c>
      <c r="G14" s="43">
        <v>-890</v>
      </c>
      <c r="H14" s="43">
        <v>27825</v>
      </c>
      <c r="I14" s="301">
        <v>-3000</v>
      </c>
      <c r="J14" s="300">
        <v>25825</v>
      </c>
      <c r="K14" s="44"/>
      <c r="M14" s="326"/>
    </row>
    <row r="15" spans="1:13" ht="20.100000000000001" customHeight="1">
      <c r="A15" s="67" t="s">
        <v>597</v>
      </c>
      <c r="B15" s="69">
        <v>0.95</v>
      </c>
      <c r="C15" s="68">
        <v>77.899999999999991</v>
      </c>
      <c r="D15" s="43">
        <v>250</v>
      </c>
      <c r="E15" s="43">
        <v>0</v>
      </c>
      <c r="F15" s="43">
        <v>250</v>
      </c>
      <c r="G15" s="43">
        <v>0</v>
      </c>
      <c r="H15" s="43">
        <v>250</v>
      </c>
      <c r="I15" s="301"/>
      <c r="J15" s="300">
        <v>250</v>
      </c>
      <c r="K15" s="44"/>
      <c r="M15" s="326"/>
    </row>
    <row r="16" spans="1:13" ht="20.100000000000001" customHeight="1">
      <c r="A16" s="67" t="s">
        <v>598</v>
      </c>
      <c r="B16" s="69">
        <v>0.95</v>
      </c>
      <c r="C16" s="68">
        <v>20847.75</v>
      </c>
      <c r="D16" s="43">
        <v>20655</v>
      </c>
      <c r="E16" s="43">
        <v>0</v>
      </c>
      <c r="F16" s="43">
        <v>20655</v>
      </c>
      <c r="G16" s="43">
        <v>0</v>
      </c>
      <c r="H16" s="43">
        <v>20655</v>
      </c>
      <c r="I16" s="301"/>
      <c r="J16" s="300">
        <v>20655</v>
      </c>
      <c r="K16" s="44"/>
      <c r="M16" s="326"/>
    </row>
    <row r="17" spans="1:13" ht="20.100000000000001" customHeight="1">
      <c r="A17" s="67" t="s">
        <v>166</v>
      </c>
      <c r="B17" s="69">
        <v>0.95</v>
      </c>
      <c r="C17" s="68">
        <v>4657.8499999999995</v>
      </c>
      <c r="D17" s="43">
        <v>4885</v>
      </c>
      <c r="E17" s="43">
        <v>248</v>
      </c>
      <c r="F17" s="43">
        <v>5133</v>
      </c>
      <c r="G17" s="43">
        <v>0</v>
      </c>
      <c r="H17" s="43">
        <v>5133</v>
      </c>
      <c r="I17" s="301"/>
      <c r="J17" s="300">
        <v>5133</v>
      </c>
      <c r="K17" s="44"/>
      <c r="M17" s="326"/>
    </row>
    <row r="18" spans="1:13" ht="20.100000000000001" customHeight="1">
      <c r="A18" s="67" t="s">
        <v>167</v>
      </c>
      <c r="B18" s="69">
        <v>0.95</v>
      </c>
      <c r="C18" s="68">
        <v>5754.15</v>
      </c>
      <c r="D18" s="43">
        <v>7673</v>
      </c>
      <c r="E18" s="43">
        <v>-100</v>
      </c>
      <c r="F18" s="43">
        <v>7573</v>
      </c>
      <c r="G18" s="43">
        <v>0</v>
      </c>
      <c r="H18" s="43">
        <v>7573</v>
      </c>
      <c r="I18" s="301"/>
      <c r="J18" s="300">
        <v>7573</v>
      </c>
      <c r="K18" s="46"/>
      <c r="M18" s="326"/>
    </row>
    <row r="19" spans="1:13" ht="20.100000000000001" customHeight="1">
      <c r="A19" s="67" t="s">
        <v>168</v>
      </c>
      <c r="B19" s="69"/>
      <c r="C19" s="68"/>
      <c r="D19" s="43">
        <v>100</v>
      </c>
      <c r="E19" s="43">
        <v>-3</v>
      </c>
      <c r="F19" s="43">
        <v>97</v>
      </c>
      <c r="G19" s="43">
        <v>0</v>
      </c>
      <c r="H19" s="43">
        <v>97</v>
      </c>
      <c r="I19" s="301"/>
      <c r="J19" s="300">
        <v>97</v>
      </c>
      <c r="K19" s="70"/>
      <c r="M19" s="326"/>
    </row>
    <row r="20" spans="1:13" ht="20.100000000000001" customHeight="1">
      <c r="A20" s="67" t="s">
        <v>169</v>
      </c>
      <c r="B20" s="69">
        <v>0.95</v>
      </c>
      <c r="C20" s="68">
        <v>8442.65</v>
      </c>
      <c r="D20" s="43">
        <v>9441</v>
      </c>
      <c r="E20" s="43">
        <v>-300</v>
      </c>
      <c r="F20" s="43">
        <v>9141</v>
      </c>
      <c r="G20" s="43">
        <v>0</v>
      </c>
      <c r="H20" s="43">
        <v>9141</v>
      </c>
      <c r="I20" s="301"/>
      <c r="J20" s="300">
        <v>9141</v>
      </c>
      <c r="K20" s="44"/>
      <c r="M20" s="326"/>
    </row>
    <row r="21" spans="1:13" ht="20.100000000000001" customHeight="1">
      <c r="A21" s="67" t="s">
        <v>170</v>
      </c>
      <c r="B21" s="69"/>
      <c r="C21" s="68"/>
      <c r="D21" s="43">
        <v>195</v>
      </c>
      <c r="E21" s="43">
        <v>0</v>
      </c>
      <c r="F21" s="43">
        <v>195</v>
      </c>
      <c r="G21" s="43">
        <v>0</v>
      </c>
      <c r="H21" s="43">
        <v>195</v>
      </c>
      <c r="I21" s="301"/>
      <c r="J21" s="300">
        <v>195</v>
      </c>
      <c r="K21" s="70"/>
      <c r="M21" s="326"/>
    </row>
    <row r="22" spans="1:13" ht="20.100000000000001" customHeight="1">
      <c r="A22" s="67" t="s">
        <v>171</v>
      </c>
      <c r="B22" s="69">
        <v>0.95</v>
      </c>
      <c r="C22" s="68">
        <v>23902</v>
      </c>
      <c r="D22" s="43">
        <v>26373</v>
      </c>
      <c r="E22" s="43">
        <v>-500</v>
      </c>
      <c r="F22" s="43">
        <v>25873</v>
      </c>
      <c r="G22" s="43">
        <v>0</v>
      </c>
      <c r="H22" s="43">
        <v>25873</v>
      </c>
      <c r="I22" s="301"/>
      <c r="J22" s="300">
        <v>25873</v>
      </c>
      <c r="K22" s="44"/>
      <c r="M22" s="326"/>
    </row>
    <row r="23" spans="1:13" ht="20.100000000000001" customHeight="1">
      <c r="A23" s="67" t="s">
        <v>172</v>
      </c>
      <c r="B23" s="69">
        <v>0.95</v>
      </c>
      <c r="C23" s="68">
        <v>10599.15</v>
      </c>
      <c r="D23" s="43">
        <v>10749</v>
      </c>
      <c r="E23" s="43">
        <v>0</v>
      </c>
      <c r="F23" s="43">
        <v>10749</v>
      </c>
      <c r="G23" s="43">
        <v>300</v>
      </c>
      <c r="H23" s="43">
        <v>11049</v>
      </c>
      <c r="I23" s="301"/>
      <c r="J23" s="300">
        <v>11049</v>
      </c>
      <c r="K23" s="44"/>
      <c r="M23" s="326"/>
    </row>
    <row r="24" spans="1:13" ht="20.100000000000001" customHeight="1">
      <c r="A24" s="67" t="s">
        <v>173</v>
      </c>
      <c r="B24" s="69">
        <v>0.95</v>
      </c>
      <c r="C24" s="68">
        <v>3160.6499999999996</v>
      </c>
      <c r="D24" s="43">
        <v>3607</v>
      </c>
      <c r="E24" s="43">
        <v>0</v>
      </c>
      <c r="F24" s="43">
        <v>3607</v>
      </c>
      <c r="G24" s="43">
        <v>400</v>
      </c>
      <c r="H24" s="43">
        <v>3607</v>
      </c>
      <c r="I24" s="301">
        <v>400</v>
      </c>
      <c r="J24" s="300">
        <v>4007</v>
      </c>
      <c r="K24" s="44"/>
      <c r="M24" s="326"/>
    </row>
    <row r="25" spans="1:13" ht="20.100000000000001" customHeight="1" thickBot="1">
      <c r="A25" s="71" t="s">
        <v>174</v>
      </c>
      <c r="B25" s="73">
        <v>0.95</v>
      </c>
      <c r="C25" s="72">
        <v>2394</v>
      </c>
      <c r="D25" s="47">
        <v>6135</v>
      </c>
      <c r="E25" s="47">
        <v>0</v>
      </c>
      <c r="F25" s="47">
        <v>6135</v>
      </c>
      <c r="G25" s="47">
        <v>0</v>
      </c>
      <c r="H25" s="47">
        <v>6135</v>
      </c>
      <c r="I25" s="302"/>
      <c r="J25" s="300">
        <v>6135</v>
      </c>
      <c r="K25" s="74"/>
      <c r="M25" s="326"/>
    </row>
    <row r="26" spans="1:13" ht="20.100000000000001" customHeight="1" thickBot="1">
      <c r="A26" s="48" t="s">
        <v>175</v>
      </c>
      <c r="B26" s="49"/>
      <c r="C26" s="49">
        <v>272094.84999999998</v>
      </c>
      <c r="D26" s="50">
        <v>277151</v>
      </c>
      <c r="E26" s="50">
        <v>7905</v>
      </c>
      <c r="F26" s="50">
        <v>285056</v>
      </c>
      <c r="G26" s="50">
        <v>2926</v>
      </c>
      <c r="H26" s="50">
        <v>286096</v>
      </c>
      <c r="I26" s="50">
        <v>-314</v>
      </c>
      <c r="J26" s="50">
        <v>286682</v>
      </c>
      <c r="K26" s="51"/>
    </row>
  </sheetData>
  <phoneticPr fontId="41" type="noConversion"/>
  <pageMargins left="0.70866141732283472" right="0.70866141732283472" top="1.3779527559055118" bottom="0.78740157480314965" header="0.70866141732283472" footer="0.31496062992125984"/>
  <pageSetup paperSize="9" scale="99" firstPageNumber="6" fitToHeight="0" orientation="portrait" useFirstPageNumber="1" r:id="rId1"/>
  <headerFooter>
    <oddHeader xml:space="preserve">&amp;C&amp;"Arial,Tučné"&amp;12Schválený rozpočet SMOl na rok 2016 - provozní výdaje odborů </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7"/>
  <sheetViews>
    <sheetView zoomScaleNormal="100" zoomScaleSheetLayoutView="100" workbookViewId="0">
      <selection activeCell="Q9" sqref="Q9"/>
    </sheetView>
  </sheetViews>
  <sheetFormatPr defaultRowHeight="12.75" outlineLevelCol="1"/>
  <cols>
    <col min="1" max="1" width="9.5703125" customWidth="1"/>
    <col min="2" max="2" width="10.5703125" customWidth="1"/>
    <col min="3" max="3" width="15.7109375" customWidth="1"/>
    <col min="4" max="4" width="10.7109375" hidden="1" customWidth="1" outlineLevel="1"/>
    <col min="5" max="5" width="0.140625" hidden="1" customWidth="1" outlineLevel="1"/>
    <col min="6" max="7" width="10.7109375" style="18" hidden="1" customWidth="1" outlineLevel="1"/>
    <col min="8" max="8" width="10.7109375" style="18" hidden="1" customWidth="1" outlineLevel="1" collapsed="1"/>
    <col min="9" max="9" width="12.28515625" style="18" hidden="1" customWidth="1" outlineLevel="1"/>
    <col min="10" max="10" width="15" style="18" customWidth="1" collapsed="1"/>
    <col min="11" max="11" width="61.7109375" customWidth="1"/>
  </cols>
  <sheetData>
    <row r="1" spans="1:13" ht="33.75" customHeight="1" thickBot="1">
      <c r="A1" s="429" t="s">
        <v>668</v>
      </c>
      <c r="B1" s="429"/>
      <c r="C1" s="429"/>
      <c r="D1" s="429"/>
      <c r="E1" s="429"/>
      <c r="F1" s="429"/>
      <c r="G1" s="429"/>
      <c r="H1" s="429"/>
      <c r="I1" s="429"/>
      <c r="J1" s="429"/>
      <c r="K1" s="429"/>
    </row>
    <row r="2" spans="1:13" ht="40.5" customHeight="1" thickBot="1">
      <c r="A2" s="2" t="s">
        <v>470</v>
      </c>
      <c r="B2" s="430" t="s">
        <v>471</v>
      </c>
      <c r="C2" s="430"/>
      <c r="D2" s="327" t="s">
        <v>293</v>
      </c>
      <c r="E2" s="327"/>
      <c r="F2" s="13" t="s">
        <v>292</v>
      </c>
      <c r="G2" s="13" t="s">
        <v>449</v>
      </c>
      <c r="H2" s="254" t="s">
        <v>146</v>
      </c>
      <c r="I2" s="62" t="s">
        <v>160</v>
      </c>
      <c r="J2" s="57" t="s">
        <v>657</v>
      </c>
      <c r="K2" s="333" t="s">
        <v>630</v>
      </c>
    </row>
    <row r="3" spans="1:13" ht="18" customHeight="1">
      <c r="A3" s="425" t="s">
        <v>472</v>
      </c>
      <c r="B3" s="425"/>
      <c r="C3" s="1"/>
      <c r="D3" s="1"/>
      <c r="E3" s="1"/>
      <c r="F3" s="14"/>
      <c r="G3" s="14"/>
      <c r="H3" s="14"/>
      <c r="I3" s="14"/>
      <c r="J3" s="14"/>
      <c r="K3" s="1"/>
    </row>
    <row r="4" spans="1:13" ht="15" customHeight="1">
      <c r="A4" s="434" t="s">
        <v>210</v>
      </c>
      <c r="B4" s="434"/>
      <c r="C4" s="434"/>
      <c r="D4" s="434"/>
      <c r="E4" s="434"/>
      <c r="F4" s="434"/>
      <c r="G4" s="434"/>
      <c r="H4" s="434"/>
      <c r="I4" s="434"/>
      <c r="J4" s="434"/>
      <c r="K4" s="434"/>
    </row>
    <row r="5" spans="1:13" ht="15" customHeight="1">
      <c r="A5" s="431" t="s">
        <v>475</v>
      </c>
      <c r="B5" s="431"/>
      <c r="C5" s="431"/>
      <c r="D5" s="431"/>
      <c r="E5" s="431"/>
      <c r="F5" s="431"/>
      <c r="G5" s="431"/>
      <c r="H5" s="431"/>
      <c r="I5" s="431"/>
      <c r="J5" s="431"/>
      <c r="K5" s="431"/>
    </row>
    <row r="6" spans="1:13" ht="15" customHeight="1">
      <c r="A6" s="328" t="s">
        <v>473</v>
      </c>
      <c r="B6" s="432" t="s">
        <v>211</v>
      </c>
      <c r="C6" s="432"/>
      <c r="D6" s="274">
        <v>125.117</v>
      </c>
      <c r="E6" s="275"/>
      <c r="F6" s="266">
        <v>320</v>
      </c>
      <c r="G6" s="266"/>
      <c r="H6" s="266">
        <v>320</v>
      </c>
      <c r="I6" s="266"/>
      <c r="J6" s="266">
        <v>320</v>
      </c>
      <c r="K6" s="276" t="s">
        <v>212</v>
      </c>
    </row>
    <row r="7" spans="1:13" ht="21" customHeight="1">
      <c r="A7" s="328" t="s">
        <v>473</v>
      </c>
      <c r="B7" s="432" t="s">
        <v>213</v>
      </c>
      <c r="C7" s="432"/>
      <c r="D7" s="274">
        <v>2081.7040000000002</v>
      </c>
      <c r="E7" s="275"/>
      <c r="F7" s="266">
        <v>4307</v>
      </c>
      <c r="G7" s="266"/>
      <c r="H7" s="266">
        <v>4307</v>
      </c>
      <c r="I7" s="266"/>
      <c r="J7" s="266">
        <v>4307</v>
      </c>
      <c r="K7" s="331" t="s">
        <v>214</v>
      </c>
    </row>
    <row r="8" spans="1:13" ht="26.25" customHeight="1">
      <c r="A8" s="328" t="s">
        <v>473</v>
      </c>
      <c r="B8" s="432" t="s">
        <v>215</v>
      </c>
      <c r="C8" s="432"/>
      <c r="D8" s="274">
        <v>3815.7579999999998</v>
      </c>
      <c r="E8" s="275"/>
      <c r="F8" s="266">
        <v>6000</v>
      </c>
      <c r="G8" s="266"/>
      <c r="H8" s="266">
        <v>6000</v>
      </c>
      <c r="I8" s="266"/>
      <c r="J8" s="266">
        <v>6000</v>
      </c>
      <c r="K8" s="331" t="s">
        <v>562</v>
      </c>
    </row>
    <row r="9" spans="1:13" ht="31.5" customHeight="1">
      <c r="A9" s="328" t="s">
        <v>473</v>
      </c>
      <c r="B9" s="432" t="s">
        <v>216</v>
      </c>
      <c r="C9" s="432"/>
      <c r="D9" s="274">
        <v>856.12699999999995</v>
      </c>
      <c r="E9" s="275"/>
      <c r="F9" s="266">
        <v>1925</v>
      </c>
      <c r="G9" s="266"/>
      <c r="H9" s="266">
        <v>1925</v>
      </c>
      <c r="I9" s="266"/>
      <c r="J9" s="266">
        <v>1925</v>
      </c>
      <c r="K9" s="276" t="s">
        <v>217</v>
      </c>
    </row>
    <row r="10" spans="1:13" ht="24" customHeight="1">
      <c r="A10" s="328" t="s">
        <v>473</v>
      </c>
      <c r="B10" s="432" t="s">
        <v>218</v>
      </c>
      <c r="C10" s="432"/>
      <c r="D10" s="274">
        <v>484.34199999999998</v>
      </c>
      <c r="E10" s="275"/>
      <c r="F10" s="266">
        <v>929</v>
      </c>
      <c r="G10" s="266"/>
      <c r="H10" s="266">
        <v>929</v>
      </c>
      <c r="I10" s="266"/>
      <c r="J10" s="266">
        <v>929</v>
      </c>
      <c r="K10" s="276" t="s">
        <v>219</v>
      </c>
    </row>
    <row r="11" spans="1:13" ht="21.75" customHeight="1">
      <c r="A11" s="328" t="s">
        <v>473</v>
      </c>
      <c r="B11" s="432" t="s">
        <v>220</v>
      </c>
      <c r="C11" s="432"/>
      <c r="D11" s="274">
        <v>0</v>
      </c>
      <c r="E11" s="275"/>
      <c r="F11" s="266">
        <v>27</v>
      </c>
      <c r="G11" s="266"/>
      <c r="H11" s="266">
        <v>27</v>
      </c>
      <c r="I11" s="266"/>
      <c r="J11" s="266">
        <v>27</v>
      </c>
      <c r="K11" s="276" t="s">
        <v>221</v>
      </c>
    </row>
    <row r="12" spans="1:13" ht="23.25" customHeight="1">
      <c r="A12" s="328" t="s">
        <v>473</v>
      </c>
      <c r="B12" s="432" t="s">
        <v>222</v>
      </c>
      <c r="C12" s="432"/>
      <c r="D12" s="274">
        <v>0</v>
      </c>
      <c r="E12" s="275"/>
      <c r="F12" s="266">
        <v>12</v>
      </c>
      <c r="G12" s="266"/>
      <c r="H12" s="266">
        <v>12</v>
      </c>
      <c r="I12" s="266"/>
      <c r="J12" s="266">
        <v>12</v>
      </c>
      <c r="K12" s="276" t="s">
        <v>223</v>
      </c>
    </row>
    <row r="13" spans="1:13" ht="15" customHeight="1">
      <c r="A13" s="433" t="s">
        <v>476</v>
      </c>
      <c r="B13" s="433"/>
      <c r="C13" s="433"/>
      <c r="D13" s="274">
        <v>7363.0479999999998</v>
      </c>
      <c r="E13" s="275"/>
      <c r="F13" s="266">
        <v>13520</v>
      </c>
      <c r="G13" s="266">
        <v>0</v>
      </c>
      <c r="H13" s="266">
        <v>13520</v>
      </c>
      <c r="I13" s="266">
        <v>0</v>
      </c>
      <c r="J13" s="266">
        <v>13520</v>
      </c>
      <c r="K13" s="276" t="s">
        <v>473</v>
      </c>
    </row>
    <row r="14" spans="1:13" ht="15" customHeight="1">
      <c r="A14" s="431" t="s">
        <v>477</v>
      </c>
      <c r="B14" s="431"/>
      <c r="C14" s="431"/>
      <c r="D14" s="431"/>
      <c r="E14" s="431"/>
      <c r="F14" s="431"/>
      <c r="G14" s="431"/>
      <c r="H14" s="431"/>
      <c r="I14" s="431"/>
      <c r="J14" s="431"/>
      <c r="K14" s="431"/>
    </row>
    <row r="15" spans="1:13" ht="15" customHeight="1">
      <c r="A15" s="328" t="s">
        <v>473</v>
      </c>
      <c r="B15" s="432" t="s">
        <v>213</v>
      </c>
      <c r="C15" s="432"/>
      <c r="D15" s="274">
        <v>518</v>
      </c>
      <c r="E15" s="275"/>
      <c r="F15" s="266">
        <v>0</v>
      </c>
      <c r="G15" s="266"/>
      <c r="H15" s="266">
        <v>0</v>
      </c>
      <c r="I15" s="266"/>
      <c r="J15" s="266">
        <v>0</v>
      </c>
      <c r="K15" s="276" t="s">
        <v>505</v>
      </c>
    </row>
    <row r="16" spans="1:13" ht="146.25" customHeight="1">
      <c r="A16" s="328" t="s">
        <v>473</v>
      </c>
      <c r="B16" s="432" t="s">
        <v>224</v>
      </c>
      <c r="C16" s="432"/>
      <c r="D16" s="274">
        <v>131879.065</v>
      </c>
      <c r="E16" s="275"/>
      <c r="F16" s="266">
        <v>224887</v>
      </c>
      <c r="G16" s="287">
        <v>-5505</v>
      </c>
      <c r="H16" s="266">
        <v>219382</v>
      </c>
      <c r="I16" s="266">
        <v>-2119</v>
      </c>
      <c r="J16" s="266">
        <v>217263</v>
      </c>
      <c r="K16" s="276" t="s">
        <v>607</v>
      </c>
      <c r="M16" s="56"/>
    </row>
    <row r="17" spans="1:12" ht="15" customHeight="1">
      <c r="A17" s="328" t="s">
        <v>473</v>
      </c>
      <c r="B17" s="432" t="s">
        <v>211</v>
      </c>
      <c r="C17" s="432"/>
      <c r="D17" s="274">
        <v>26</v>
      </c>
      <c r="E17" s="275"/>
      <c r="F17" s="266">
        <v>150</v>
      </c>
      <c r="G17" s="266"/>
      <c r="H17" s="266">
        <v>150</v>
      </c>
      <c r="I17" s="266"/>
      <c r="J17" s="266">
        <v>150</v>
      </c>
      <c r="K17" s="276" t="s">
        <v>608</v>
      </c>
    </row>
    <row r="18" spans="1:12" ht="38.25" customHeight="1">
      <c r="A18" s="328" t="s">
        <v>473</v>
      </c>
      <c r="B18" s="432" t="s">
        <v>213</v>
      </c>
      <c r="C18" s="432"/>
      <c r="D18" s="274">
        <v>2708.973</v>
      </c>
      <c r="E18" s="275"/>
      <c r="F18" s="266">
        <v>5998</v>
      </c>
      <c r="G18" s="266"/>
      <c r="H18" s="266">
        <v>5998</v>
      </c>
      <c r="I18" s="266"/>
      <c r="J18" s="266">
        <v>5998</v>
      </c>
      <c r="K18" s="276" t="s">
        <v>428</v>
      </c>
    </row>
    <row r="19" spans="1:12" ht="15" customHeight="1">
      <c r="A19" s="328" t="s">
        <v>473</v>
      </c>
      <c r="B19" s="432" t="s">
        <v>225</v>
      </c>
      <c r="C19" s="432"/>
      <c r="D19" s="274">
        <v>309.79599999999999</v>
      </c>
      <c r="E19" s="275"/>
      <c r="F19" s="266">
        <v>1500</v>
      </c>
      <c r="G19" s="266"/>
      <c r="H19" s="266">
        <v>1500</v>
      </c>
      <c r="I19" s="266"/>
      <c r="J19" s="266">
        <v>1500</v>
      </c>
      <c r="K19" s="276" t="s">
        <v>473</v>
      </c>
    </row>
    <row r="20" spans="1:12" ht="36" customHeight="1">
      <c r="A20" s="328" t="s">
        <v>473</v>
      </c>
      <c r="B20" s="432" t="s">
        <v>216</v>
      </c>
      <c r="C20" s="432"/>
      <c r="D20" s="274">
        <v>29720.715950000002</v>
      </c>
      <c r="E20" s="275"/>
      <c r="F20" s="266">
        <v>57721</v>
      </c>
      <c r="G20" s="266">
        <v>-1376</v>
      </c>
      <c r="H20" s="266">
        <v>56345</v>
      </c>
      <c r="I20" s="266">
        <v>-530</v>
      </c>
      <c r="J20" s="266">
        <v>55815</v>
      </c>
      <c r="K20" s="276" t="s">
        <v>217</v>
      </c>
    </row>
    <row r="21" spans="1:12" ht="25.5" customHeight="1">
      <c r="A21" s="328" t="s">
        <v>473</v>
      </c>
      <c r="B21" s="432" t="s">
        <v>218</v>
      </c>
      <c r="C21" s="432"/>
      <c r="D21" s="274">
        <v>10708.6374</v>
      </c>
      <c r="E21" s="275"/>
      <c r="F21" s="266">
        <v>20781</v>
      </c>
      <c r="G21" s="266">
        <v>-496</v>
      </c>
      <c r="H21" s="266">
        <v>20285</v>
      </c>
      <c r="I21" s="266">
        <v>-191</v>
      </c>
      <c r="J21" s="266">
        <v>20094</v>
      </c>
      <c r="K21" s="276" t="s">
        <v>219</v>
      </c>
    </row>
    <row r="22" spans="1:12" ht="23.25" customHeight="1">
      <c r="A22" s="328" t="s">
        <v>473</v>
      </c>
      <c r="B22" s="432" t="s">
        <v>220</v>
      </c>
      <c r="C22" s="432"/>
      <c r="D22" s="274">
        <v>564.50300000000004</v>
      </c>
      <c r="E22" s="275"/>
      <c r="F22" s="266">
        <v>1201</v>
      </c>
      <c r="G22" s="266">
        <v>-23</v>
      </c>
      <c r="H22" s="266">
        <v>1178</v>
      </c>
      <c r="I22" s="266">
        <v>-8</v>
      </c>
      <c r="J22" s="266">
        <v>1170</v>
      </c>
      <c r="K22" s="276" t="s">
        <v>226</v>
      </c>
    </row>
    <row r="23" spans="1:12" ht="26.25" customHeight="1">
      <c r="A23" s="328" t="s">
        <v>473</v>
      </c>
      <c r="B23" s="432" t="s">
        <v>227</v>
      </c>
      <c r="C23" s="432"/>
      <c r="D23" s="274">
        <v>0</v>
      </c>
      <c r="E23" s="275"/>
      <c r="F23" s="266">
        <v>400</v>
      </c>
      <c r="G23" s="266"/>
      <c r="H23" s="266">
        <v>400</v>
      </c>
      <c r="I23" s="266"/>
      <c r="J23" s="266">
        <v>400</v>
      </c>
      <c r="K23" s="276" t="s">
        <v>228</v>
      </c>
    </row>
    <row r="24" spans="1:12" ht="18.75" customHeight="1">
      <c r="A24" s="328" t="s">
        <v>473</v>
      </c>
      <c r="B24" s="432" t="s">
        <v>222</v>
      </c>
      <c r="C24" s="432"/>
      <c r="D24" s="274">
        <v>580.61500000000001</v>
      </c>
      <c r="E24" s="275"/>
      <c r="F24" s="266">
        <v>900</v>
      </c>
      <c r="G24" s="266"/>
      <c r="H24" s="266">
        <v>900</v>
      </c>
      <c r="I24" s="266"/>
      <c r="J24" s="266">
        <v>900</v>
      </c>
      <c r="K24" s="276" t="s">
        <v>223</v>
      </c>
    </row>
    <row r="25" spans="1:12" ht="15" customHeight="1">
      <c r="A25" s="435" t="s">
        <v>478</v>
      </c>
      <c r="B25" s="435"/>
      <c r="C25" s="435"/>
      <c r="D25" s="4">
        <v>177016.30535000001</v>
      </c>
      <c r="E25" s="5"/>
      <c r="F25" s="15">
        <v>313538</v>
      </c>
      <c r="G25" s="15">
        <v>-7400</v>
      </c>
      <c r="H25" s="15">
        <v>306138</v>
      </c>
      <c r="I25" s="15">
        <v>-2848</v>
      </c>
      <c r="J25" s="15">
        <v>303290</v>
      </c>
      <c r="K25" s="7" t="s">
        <v>473</v>
      </c>
    </row>
    <row r="26" spans="1:12" ht="21.75" customHeight="1">
      <c r="A26" s="437" t="s">
        <v>229</v>
      </c>
      <c r="B26" s="437"/>
      <c r="C26" s="437"/>
      <c r="D26" s="11">
        <v>184379.35335000002</v>
      </c>
      <c r="E26" s="12"/>
      <c r="F26" s="16">
        <v>327058</v>
      </c>
      <c r="G26" s="16">
        <v>-7400</v>
      </c>
      <c r="H26" s="16">
        <v>319658</v>
      </c>
      <c r="I26" s="16">
        <v>-2848</v>
      </c>
      <c r="J26" s="16">
        <v>316810</v>
      </c>
      <c r="K26" s="10" t="s">
        <v>473</v>
      </c>
      <c r="L26" s="18"/>
    </row>
    <row r="27" spans="1:12" ht="15" customHeight="1">
      <c r="A27" s="434" t="s">
        <v>230</v>
      </c>
      <c r="B27" s="434"/>
      <c r="C27" s="434"/>
      <c r="D27" s="434"/>
      <c r="E27" s="434"/>
      <c r="F27" s="434"/>
      <c r="G27" s="434"/>
      <c r="H27" s="434"/>
      <c r="I27" s="434"/>
      <c r="J27" s="434"/>
      <c r="K27" s="434"/>
    </row>
    <row r="28" spans="1:12" ht="15" customHeight="1">
      <c r="A28" s="431" t="s">
        <v>480</v>
      </c>
      <c r="B28" s="431"/>
      <c r="C28" s="431"/>
      <c r="D28" s="431"/>
      <c r="E28" s="431"/>
      <c r="F28" s="431"/>
      <c r="G28" s="431"/>
      <c r="H28" s="431"/>
      <c r="I28" s="431"/>
      <c r="J28" s="431"/>
      <c r="K28" s="431"/>
    </row>
    <row r="29" spans="1:12" ht="27.75" customHeight="1">
      <c r="A29" s="328" t="s">
        <v>473</v>
      </c>
      <c r="B29" s="432" t="s">
        <v>224</v>
      </c>
      <c r="C29" s="432"/>
      <c r="D29" s="274">
        <v>24408.827000000001</v>
      </c>
      <c r="E29" s="275"/>
      <c r="F29" s="266">
        <v>39250</v>
      </c>
      <c r="G29" s="266"/>
      <c r="H29" s="266">
        <v>39250</v>
      </c>
      <c r="I29" s="266"/>
      <c r="J29" s="266">
        <v>39250</v>
      </c>
      <c r="K29" s="276" t="s">
        <v>609</v>
      </c>
    </row>
    <row r="30" spans="1:12" ht="18.75" customHeight="1">
      <c r="A30" s="328" t="s">
        <v>473</v>
      </c>
      <c r="B30" s="432" t="s">
        <v>213</v>
      </c>
      <c r="C30" s="432"/>
      <c r="D30" s="274">
        <v>99.942999999999998</v>
      </c>
      <c r="E30" s="275"/>
      <c r="F30" s="266">
        <v>150</v>
      </c>
      <c r="G30" s="266"/>
      <c r="H30" s="266">
        <v>150</v>
      </c>
      <c r="I30" s="266"/>
      <c r="J30" s="266">
        <v>150</v>
      </c>
      <c r="K30" s="276" t="s">
        <v>231</v>
      </c>
    </row>
    <row r="31" spans="1:12" ht="34.5" customHeight="1">
      <c r="A31" s="328" t="s">
        <v>473</v>
      </c>
      <c r="B31" s="432" t="s">
        <v>216</v>
      </c>
      <c r="C31" s="432"/>
      <c r="D31" s="274">
        <v>5439.8630000000003</v>
      </c>
      <c r="E31" s="275"/>
      <c r="F31" s="266">
        <v>9860</v>
      </c>
      <c r="G31" s="266"/>
      <c r="H31" s="266">
        <v>9860</v>
      </c>
      <c r="I31" s="266"/>
      <c r="J31" s="266">
        <v>9860</v>
      </c>
      <c r="K31" s="276" t="s">
        <v>610</v>
      </c>
    </row>
    <row r="32" spans="1:12" ht="27.75" customHeight="1">
      <c r="A32" s="328" t="s">
        <v>473</v>
      </c>
      <c r="B32" s="432" t="s">
        <v>218</v>
      </c>
      <c r="C32" s="432"/>
      <c r="D32" s="274">
        <v>1959.6079999999999</v>
      </c>
      <c r="E32" s="275"/>
      <c r="F32" s="266">
        <v>3550</v>
      </c>
      <c r="G32" s="266"/>
      <c r="H32" s="266">
        <v>3550</v>
      </c>
      <c r="I32" s="266"/>
      <c r="J32" s="266">
        <v>3550</v>
      </c>
      <c r="K32" s="276" t="s">
        <v>232</v>
      </c>
    </row>
    <row r="33" spans="1:12" ht="15" customHeight="1">
      <c r="A33" s="328" t="s">
        <v>473</v>
      </c>
      <c r="B33" s="432" t="s">
        <v>222</v>
      </c>
      <c r="C33" s="432"/>
      <c r="D33" s="274">
        <v>153.45500000000001</v>
      </c>
      <c r="E33" s="275"/>
      <c r="F33" s="266">
        <v>300</v>
      </c>
      <c r="G33" s="266"/>
      <c r="H33" s="266">
        <v>300</v>
      </c>
      <c r="I33" s="266"/>
      <c r="J33" s="266">
        <v>300</v>
      </c>
      <c r="K33" s="276"/>
    </row>
    <row r="34" spans="1:12" ht="15" customHeight="1">
      <c r="A34" s="437" t="s">
        <v>233</v>
      </c>
      <c r="B34" s="437"/>
      <c r="C34" s="437"/>
      <c r="D34" s="11">
        <v>32061.696000000004</v>
      </c>
      <c r="E34" s="12"/>
      <c r="F34" s="16">
        <v>53110</v>
      </c>
      <c r="G34" s="16">
        <v>0</v>
      </c>
      <c r="H34" s="16">
        <v>53110</v>
      </c>
      <c r="I34" s="16">
        <v>0</v>
      </c>
      <c r="J34" s="16">
        <v>53110</v>
      </c>
      <c r="K34" s="10" t="s">
        <v>473</v>
      </c>
      <c r="L34" s="18"/>
    </row>
    <row r="35" spans="1:12" ht="15" customHeight="1">
      <c r="A35" s="434" t="s">
        <v>234</v>
      </c>
      <c r="B35" s="434"/>
      <c r="C35" s="434"/>
      <c r="D35" s="434"/>
      <c r="E35" s="434"/>
      <c r="F35" s="434"/>
      <c r="G35" s="434"/>
      <c r="H35" s="434"/>
      <c r="I35" s="434"/>
      <c r="J35" s="434"/>
      <c r="K35" s="434"/>
    </row>
    <row r="36" spans="1:12" ht="15" customHeight="1">
      <c r="A36" s="436" t="s">
        <v>502</v>
      </c>
      <c r="B36" s="436"/>
      <c r="C36" s="436"/>
      <c r="D36" s="436"/>
      <c r="E36" s="436"/>
      <c r="F36" s="436"/>
      <c r="G36" s="436"/>
      <c r="H36" s="436"/>
      <c r="I36" s="436"/>
      <c r="J36" s="436"/>
      <c r="K36" s="436"/>
    </row>
    <row r="37" spans="1:12" ht="21.75" customHeight="1">
      <c r="A37" s="328" t="s">
        <v>473</v>
      </c>
      <c r="B37" s="432" t="s">
        <v>235</v>
      </c>
      <c r="C37" s="432"/>
      <c r="D37" s="274">
        <v>0</v>
      </c>
      <c r="E37" s="275"/>
      <c r="F37" s="287">
        <v>2</v>
      </c>
      <c r="G37" s="287"/>
      <c r="H37" s="266">
        <v>2</v>
      </c>
      <c r="I37" s="266"/>
      <c r="J37" s="266">
        <v>2</v>
      </c>
      <c r="K37" s="331" t="s">
        <v>236</v>
      </c>
    </row>
    <row r="38" spans="1:12" ht="15" customHeight="1">
      <c r="A38" s="436" t="s">
        <v>506</v>
      </c>
      <c r="B38" s="436"/>
      <c r="C38" s="436"/>
      <c r="D38" s="436"/>
      <c r="E38" s="436"/>
      <c r="F38" s="436"/>
      <c r="G38" s="436"/>
      <c r="H38" s="436"/>
      <c r="I38" s="436"/>
      <c r="J38" s="436"/>
      <c r="K38" s="436"/>
    </row>
    <row r="39" spans="1:12" ht="21.75" customHeight="1">
      <c r="A39" s="328" t="s">
        <v>473</v>
      </c>
      <c r="B39" s="432" t="s">
        <v>235</v>
      </c>
      <c r="C39" s="432"/>
      <c r="D39" s="274">
        <v>1.8540000000000001</v>
      </c>
      <c r="E39" s="275"/>
      <c r="F39" s="266">
        <v>72</v>
      </c>
      <c r="G39" s="266"/>
      <c r="H39" s="266">
        <v>72</v>
      </c>
      <c r="I39" s="266"/>
      <c r="J39" s="266">
        <v>72</v>
      </c>
      <c r="K39" s="276" t="s">
        <v>237</v>
      </c>
    </row>
    <row r="40" spans="1:12" ht="20.25" customHeight="1">
      <c r="A40" s="328" t="s">
        <v>473</v>
      </c>
      <c r="B40" s="432" t="s">
        <v>235</v>
      </c>
      <c r="C40" s="432"/>
      <c r="D40" s="274">
        <v>320.5</v>
      </c>
      <c r="E40" s="275"/>
      <c r="F40" s="266">
        <v>745</v>
      </c>
      <c r="G40" s="266"/>
      <c r="H40" s="266">
        <v>745</v>
      </c>
      <c r="I40" s="266"/>
      <c r="J40" s="266">
        <v>745</v>
      </c>
      <c r="K40" s="276" t="s">
        <v>238</v>
      </c>
    </row>
    <row r="41" spans="1:12" ht="15" customHeight="1">
      <c r="A41" s="433" t="s">
        <v>507</v>
      </c>
      <c r="B41" s="433"/>
      <c r="C41" s="433"/>
      <c r="D41" s="274">
        <v>322.35399999999998</v>
      </c>
      <c r="E41" s="275"/>
      <c r="F41" s="266">
        <v>817</v>
      </c>
      <c r="G41" s="266">
        <v>0</v>
      </c>
      <c r="H41" s="266">
        <v>817</v>
      </c>
      <c r="I41" s="266"/>
      <c r="J41" s="266">
        <v>817</v>
      </c>
      <c r="K41" s="276" t="s">
        <v>473</v>
      </c>
    </row>
    <row r="42" spans="1:12" ht="15" customHeight="1">
      <c r="A42" s="436" t="s">
        <v>477</v>
      </c>
      <c r="B42" s="436"/>
      <c r="C42" s="436"/>
      <c r="D42" s="436"/>
      <c r="E42" s="436"/>
      <c r="F42" s="436"/>
      <c r="G42" s="436"/>
      <c r="H42" s="436"/>
      <c r="I42" s="436"/>
      <c r="J42" s="436"/>
      <c r="K42" s="436"/>
    </row>
    <row r="43" spans="1:12" ht="27" customHeight="1">
      <c r="A43" s="328" t="s">
        <v>473</v>
      </c>
      <c r="B43" s="432" t="s">
        <v>235</v>
      </c>
      <c r="C43" s="432"/>
      <c r="D43" s="274">
        <v>67.649000000000001</v>
      </c>
      <c r="E43" s="275"/>
      <c r="F43" s="266">
        <v>280</v>
      </c>
      <c r="G43" s="266"/>
      <c r="H43" s="266">
        <v>280</v>
      </c>
      <c r="I43" s="266"/>
      <c r="J43" s="266">
        <v>280</v>
      </c>
      <c r="K43" s="276" t="s">
        <v>239</v>
      </c>
    </row>
    <row r="44" spans="1:12" ht="15" customHeight="1">
      <c r="A44" s="436" t="s">
        <v>481</v>
      </c>
      <c r="B44" s="436"/>
      <c r="C44" s="436"/>
      <c r="D44" s="436"/>
      <c r="E44" s="436"/>
      <c r="F44" s="436"/>
      <c r="G44" s="436"/>
      <c r="H44" s="436"/>
      <c r="I44" s="436"/>
      <c r="J44" s="436"/>
      <c r="K44" s="436"/>
    </row>
    <row r="45" spans="1:12" ht="22.5" customHeight="1">
      <c r="A45" s="328" t="s">
        <v>473</v>
      </c>
      <c r="B45" s="432" t="s">
        <v>235</v>
      </c>
      <c r="C45" s="432"/>
      <c r="D45" s="274">
        <v>100.227</v>
      </c>
      <c r="E45" s="275"/>
      <c r="F45" s="266">
        <v>110</v>
      </c>
      <c r="G45" s="266"/>
      <c r="H45" s="266">
        <v>110</v>
      </c>
      <c r="I45" s="266"/>
      <c r="J45" s="266">
        <v>110</v>
      </c>
      <c r="K45" s="276" t="s">
        <v>240</v>
      </c>
    </row>
    <row r="46" spans="1:12" ht="37.5" customHeight="1">
      <c r="A46" s="437" t="s">
        <v>241</v>
      </c>
      <c r="B46" s="437"/>
      <c r="C46" s="437"/>
      <c r="D46" s="16">
        <v>490.23</v>
      </c>
      <c r="E46" s="16">
        <v>0</v>
      </c>
      <c r="F46" s="16">
        <v>1209</v>
      </c>
      <c r="G46" s="16">
        <v>0</v>
      </c>
      <c r="H46" s="16">
        <v>1209</v>
      </c>
      <c r="I46" s="16">
        <v>0</v>
      </c>
      <c r="J46" s="16">
        <v>1209</v>
      </c>
      <c r="K46" s="10" t="s">
        <v>473</v>
      </c>
    </row>
    <row r="47" spans="1:12" ht="30" customHeight="1">
      <c r="A47" s="437" t="s">
        <v>242</v>
      </c>
      <c r="B47" s="437"/>
      <c r="C47" s="437"/>
      <c r="D47" s="8">
        <v>216931.27935000003</v>
      </c>
      <c r="E47" s="9"/>
      <c r="F47" s="17">
        <v>381377</v>
      </c>
      <c r="G47" s="17">
        <v>-7400</v>
      </c>
      <c r="H47" s="17">
        <v>373977</v>
      </c>
      <c r="I47" s="17">
        <v>-2848</v>
      </c>
      <c r="J47" s="17">
        <v>371129</v>
      </c>
      <c r="K47" s="10" t="s">
        <v>473</v>
      </c>
    </row>
  </sheetData>
  <mergeCells count="47">
    <mergeCell ref="B45:C45"/>
    <mergeCell ref="A46:C46"/>
    <mergeCell ref="A47:C47"/>
    <mergeCell ref="B23:C23"/>
    <mergeCell ref="B39:C39"/>
    <mergeCell ref="B40:C40"/>
    <mergeCell ref="A41:C41"/>
    <mergeCell ref="B33:C33"/>
    <mergeCell ref="A27:K27"/>
    <mergeCell ref="A28:K28"/>
    <mergeCell ref="B29:C29"/>
    <mergeCell ref="B32:C32"/>
    <mergeCell ref="A26:C26"/>
    <mergeCell ref="B43:C43"/>
    <mergeCell ref="A34:C34"/>
    <mergeCell ref="A35:K35"/>
    <mergeCell ref="B31:C31"/>
    <mergeCell ref="B30:C30"/>
    <mergeCell ref="B24:C24"/>
    <mergeCell ref="A25:C25"/>
    <mergeCell ref="A44:K44"/>
    <mergeCell ref="A36:K36"/>
    <mergeCell ref="B37:C37"/>
    <mergeCell ref="A42:K42"/>
    <mergeCell ref="A38:K38"/>
    <mergeCell ref="A14:K14"/>
    <mergeCell ref="B22:C22"/>
    <mergeCell ref="B17:C17"/>
    <mergeCell ref="B8:C8"/>
    <mergeCell ref="B9:C9"/>
    <mergeCell ref="B10:C10"/>
    <mergeCell ref="B16:C16"/>
    <mergeCell ref="B15:C15"/>
    <mergeCell ref="B18:C18"/>
    <mergeCell ref="B19:C19"/>
    <mergeCell ref="B20:C20"/>
    <mergeCell ref="B21:C21"/>
    <mergeCell ref="A1:K1"/>
    <mergeCell ref="B2:C2"/>
    <mergeCell ref="A5:K5"/>
    <mergeCell ref="B6:C6"/>
    <mergeCell ref="A13:C13"/>
    <mergeCell ref="B11:C11"/>
    <mergeCell ref="B12:C12"/>
    <mergeCell ref="B7:C7"/>
    <mergeCell ref="A3:B3"/>
    <mergeCell ref="A4:K4"/>
  </mergeCells>
  <phoneticPr fontId="18" type="noConversion"/>
  <pageMargins left="1.2204724409448819" right="0.23622047244094491" top="0.27559055118110237" bottom="0.27559055118110237" header="0.51181102362204722" footer="0.11811023622047245"/>
  <pageSetup paperSize="9" scale="70" firstPageNumber="7" pageOrder="overThenDown" orientation="portrait" useFirstPageNumber="1"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56"/>
  <sheetViews>
    <sheetView zoomScaleNormal="100" zoomScaleSheetLayoutView="100" workbookViewId="0">
      <selection activeCell="L2" sqref="L2"/>
    </sheetView>
  </sheetViews>
  <sheetFormatPr defaultRowHeight="12.75" outlineLevelCol="1"/>
  <cols>
    <col min="1" max="1" width="9.5703125" customWidth="1"/>
    <col min="2" max="2" width="10.5703125" customWidth="1"/>
    <col min="3" max="3" width="15.7109375" customWidth="1"/>
    <col min="4" max="4" width="10.7109375" hidden="1" customWidth="1" outlineLevel="1"/>
    <col min="5" max="5" width="0.140625" hidden="1" customWidth="1" outlineLevel="1"/>
    <col min="6" max="7" width="10.7109375" style="18" hidden="1" customWidth="1" outlineLevel="1"/>
    <col min="8" max="8" width="10.7109375" style="18" hidden="1" customWidth="1" outlineLevel="1" collapsed="1"/>
    <col min="9" max="9" width="11.28515625" style="18" hidden="1" customWidth="1" outlineLevel="1"/>
    <col min="10" max="10" width="10.7109375" style="18" hidden="1" customWidth="1" outlineLevel="1" collapsed="1"/>
    <col min="11" max="11" width="10.7109375" style="18" hidden="1" customWidth="1" outlineLevel="1"/>
    <col min="12" max="12" width="11" style="18" customWidth="1" collapsed="1"/>
    <col min="13" max="13" width="66.7109375" customWidth="1"/>
  </cols>
  <sheetData>
    <row r="1" spans="1:15" ht="33.75" customHeight="1" thickBot="1">
      <c r="A1" s="429" t="s">
        <v>669</v>
      </c>
      <c r="B1" s="429"/>
      <c r="C1" s="429"/>
      <c r="D1" s="429"/>
      <c r="E1" s="429"/>
      <c r="F1" s="429"/>
      <c r="G1" s="429"/>
      <c r="H1" s="429"/>
      <c r="I1" s="429"/>
      <c r="J1" s="429"/>
      <c r="K1" s="429"/>
      <c r="L1" s="429"/>
      <c r="M1" s="429"/>
    </row>
    <row r="2" spans="1:15" ht="45.75" customHeight="1" thickBot="1">
      <c r="A2" s="2" t="s">
        <v>470</v>
      </c>
      <c r="B2" s="430" t="s">
        <v>471</v>
      </c>
      <c r="C2" s="430"/>
      <c r="D2" s="327" t="s">
        <v>293</v>
      </c>
      <c r="E2" s="327"/>
      <c r="F2" s="13" t="s">
        <v>292</v>
      </c>
      <c r="G2" s="13" t="s">
        <v>449</v>
      </c>
      <c r="H2" s="254" t="s">
        <v>146</v>
      </c>
      <c r="I2" s="62" t="s">
        <v>144</v>
      </c>
      <c r="J2" s="57" t="s">
        <v>145</v>
      </c>
      <c r="K2" s="57" t="s">
        <v>158</v>
      </c>
      <c r="L2" s="57" t="s">
        <v>657</v>
      </c>
      <c r="M2" s="333" t="s">
        <v>630</v>
      </c>
    </row>
    <row r="3" spans="1:15" ht="18" customHeight="1">
      <c r="A3" s="425" t="s">
        <v>472</v>
      </c>
      <c r="B3" s="425"/>
      <c r="C3" s="1"/>
      <c r="D3" s="1"/>
      <c r="E3" s="1"/>
      <c r="F3" s="14"/>
      <c r="G3" s="14"/>
      <c r="H3" s="14"/>
      <c r="I3" s="14"/>
      <c r="J3" s="14"/>
      <c r="K3" s="14"/>
      <c r="L3" s="14"/>
      <c r="M3" s="1"/>
    </row>
    <row r="4" spans="1:15" ht="15" customHeight="1">
      <c r="A4" s="434" t="s">
        <v>178</v>
      </c>
      <c r="B4" s="434"/>
      <c r="C4" s="434"/>
      <c r="D4" s="434"/>
      <c r="E4" s="434"/>
      <c r="F4" s="434"/>
      <c r="G4" s="434"/>
      <c r="H4" s="434"/>
      <c r="I4" s="438"/>
      <c r="J4" s="438"/>
      <c r="K4" s="438"/>
      <c r="L4" s="438"/>
      <c r="M4" s="439"/>
    </row>
    <row r="5" spans="1:15" ht="15" customHeight="1">
      <c r="A5" s="436" t="s">
        <v>520</v>
      </c>
      <c r="B5" s="436"/>
      <c r="C5" s="436"/>
      <c r="D5" s="436"/>
      <c r="E5" s="436"/>
      <c r="F5" s="436"/>
      <c r="G5" s="436"/>
      <c r="H5" s="436"/>
      <c r="I5" s="440"/>
      <c r="J5" s="440"/>
      <c r="K5" s="440"/>
      <c r="L5" s="440"/>
      <c r="M5" s="441"/>
    </row>
    <row r="6" spans="1:15" ht="16.5" customHeight="1">
      <c r="A6" s="328" t="s">
        <v>473</v>
      </c>
      <c r="B6" s="432" t="s">
        <v>474</v>
      </c>
      <c r="C6" s="432"/>
      <c r="D6" s="274">
        <v>0</v>
      </c>
      <c r="E6" s="275"/>
      <c r="F6" s="346">
        <v>224</v>
      </c>
      <c r="G6" s="346"/>
      <c r="H6" s="266">
        <v>224</v>
      </c>
      <c r="I6" s="266"/>
      <c r="J6" s="266">
        <v>224</v>
      </c>
      <c r="K6" s="266"/>
      <c r="L6" s="266">
        <v>224</v>
      </c>
      <c r="M6" s="347" t="s">
        <v>196</v>
      </c>
    </row>
    <row r="7" spans="1:15" s="19" customFormat="1" ht="15" customHeight="1">
      <c r="A7" s="442" t="s">
        <v>325</v>
      </c>
      <c r="B7" s="443"/>
      <c r="C7" s="443"/>
      <c r="D7" s="443"/>
      <c r="E7" s="443"/>
      <c r="F7" s="443"/>
      <c r="G7" s="443"/>
      <c r="H7" s="443"/>
      <c r="I7" s="443"/>
      <c r="J7" s="443"/>
      <c r="K7" s="443"/>
      <c r="L7" s="443"/>
      <c r="M7" s="444"/>
      <c r="O7" s="60"/>
    </row>
    <row r="8" spans="1:15" s="19" customFormat="1" ht="15" customHeight="1">
      <c r="A8" s="348" t="s">
        <v>473</v>
      </c>
      <c r="B8" s="447" t="s">
        <v>495</v>
      </c>
      <c r="C8" s="447"/>
      <c r="D8" s="349">
        <v>205</v>
      </c>
      <c r="E8" s="350"/>
      <c r="F8" s="346">
        <v>210</v>
      </c>
      <c r="G8" s="346"/>
      <c r="H8" s="266">
        <v>210</v>
      </c>
      <c r="I8" s="266"/>
      <c r="J8" s="266">
        <v>210</v>
      </c>
      <c r="K8" s="266"/>
      <c r="L8" s="266">
        <v>210</v>
      </c>
      <c r="M8" s="347" t="s">
        <v>612</v>
      </c>
      <c r="O8" s="60"/>
    </row>
    <row r="9" spans="1:15" ht="15" customHeight="1">
      <c r="A9" s="436" t="s">
        <v>494</v>
      </c>
      <c r="B9" s="436"/>
      <c r="C9" s="436"/>
      <c r="D9" s="436"/>
      <c r="E9" s="436"/>
      <c r="F9" s="436"/>
      <c r="G9" s="436"/>
      <c r="H9" s="436"/>
      <c r="I9" s="440"/>
      <c r="J9" s="440"/>
      <c r="K9" s="440"/>
      <c r="L9" s="440"/>
      <c r="M9" s="441"/>
      <c r="O9" s="59"/>
    </row>
    <row r="10" spans="1:15" ht="15.75" customHeight="1">
      <c r="A10" s="328" t="s">
        <v>473</v>
      </c>
      <c r="B10" s="432" t="s">
        <v>474</v>
      </c>
      <c r="C10" s="432"/>
      <c r="D10" s="274">
        <v>0</v>
      </c>
      <c r="E10" s="275"/>
      <c r="F10" s="346">
        <v>50</v>
      </c>
      <c r="G10" s="346"/>
      <c r="H10" s="266">
        <v>50</v>
      </c>
      <c r="I10" s="266"/>
      <c r="J10" s="266">
        <v>50</v>
      </c>
      <c r="K10" s="266"/>
      <c r="L10" s="266">
        <v>50</v>
      </c>
      <c r="M10" s="347" t="s">
        <v>197</v>
      </c>
      <c r="O10" s="59"/>
    </row>
    <row r="11" spans="1:15" ht="29.25" customHeight="1">
      <c r="A11" s="328" t="s">
        <v>473</v>
      </c>
      <c r="B11" s="432" t="s">
        <v>474</v>
      </c>
      <c r="C11" s="432"/>
      <c r="D11" s="274">
        <v>3.85</v>
      </c>
      <c r="E11" s="275"/>
      <c r="F11" s="346">
        <v>25</v>
      </c>
      <c r="G11" s="346"/>
      <c r="H11" s="266">
        <v>25</v>
      </c>
      <c r="I11" s="266"/>
      <c r="J11" s="266">
        <v>25</v>
      </c>
      <c r="K11" s="266"/>
      <c r="L11" s="266">
        <v>25</v>
      </c>
      <c r="M11" s="347" t="s">
        <v>613</v>
      </c>
      <c r="O11" s="59"/>
    </row>
    <row r="12" spans="1:15" ht="15" customHeight="1">
      <c r="A12" s="436" t="s">
        <v>477</v>
      </c>
      <c r="B12" s="436"/>
      <c r="C12" s="436"/>
      <c r="D12" s="436"/>
      <c r="E12" s="436"/>
      <c r="F12" s="436"/>
      <c r="G12" s="436"/>
      <c r="H12" s="436"/>
      <c r="I12" s="440"/>
      <c r="J12" s="440"/>
      <c r="K12" s="440"/>
      <c r="L12" s="440"/>
      <c r="M12" s="441"/>
      <c r="O12" s="59"/>
    </row>
    <row r="13" spans="1:15" ht="29.25" customHeight="1">
      <c r="A13" s="328" t="s">
        <v>473</v>
      </c>
      <c r="B13" s="432" t="s">
        <v>474</v>
      </c>
      <c r="C13" s="432"/>
      <c r="D13" s="274">
        <v>1818.3219999999999</v>
      </c>
      <c r="E13" s="275"/>
      <c r="F13" s="346">
        <v>2822</v>
      </c>
      <c r="G13" s="346"/>
      <c r="H13" s="266">
        <v>2822</v>
      </c>
      <c r="I13" s="266"/>
      <c r="J13" s="266">
        <v>2822</v>
      </c>
      <c r="K13" s="266"/>
      <c r="L13" s="266">
        <v>2822</v>
      </c>
      <c r="M13" s="347" t="s">
        <v>198</v>
      </c>
      <c r="O13" s="59"/>
    </row>
    <row r="14" spans="1:15" ht="17.25" customHeight="1">
      <c r="A14" s="328" t="s">
        <v>473</v>
      </c>
      <c r="B14" s="432" t="s">
        <v>474</v>
      </c>
      <c r="C14" s="432"/>
      <c r="D14" s="274">
        <v>0</v>
      </c>
      <c r="E14" s="275"/>
      <c r="F14" s="346">
        <v>1500</v>
      </c>
      <c r="G14" s="346"/>
      <c r="H14" s="266">
        <v>1500</v>
      </c>
      <c r="I14" s="266"/>
      <c r="J14" s="266">
        <v>1500</v>
      </c>
      <c r="K14" s="266"/>
      <c r="L14" s="266">
        <v>1500</v>
      </c>
      <c r="M14" s="347" t="s">
        <v>614</v>
      </c>
      <c r="O14" s="59"/>
    </row>
    <row r="15" spans="1:15" ht="15" customHeight="1">
      <c r="A15" s="436" t="s">
        <v>479</v>
      </c>
      <c r="B15" s="436"/>
      <c r="C15" s="436"/>
      <c r="D15" s="436"/>
      <c r="E15" s="436"/>
      <c r="F15" s="436"/>
      <c r="G15" s="436"/>
      <c r="H15" s="436"/>
      <c r="I15" s="448"/>
      <c r="J15" s="448"/>
      <c r="K15" s="448"/>
      <c r="L15" s="448"/>
      <c r="M15" s="441"/>
      <c r="O15" s="59"/>
    </row>
    <row r="16" spans="1:15" ht="15" customHeight="1">
      <c r="A16" s="449" t="s">
        <v>499</v>
      </c>
      <c r="B16" s="449"/>
      <c r="C16" s="449"/>
      <c r="D16" s="288">
        <v>4274.2650100000001</v>
      </c>
      <c r="E16" s="289"/>
      <c r="F16" s="290">
        <v>12231</v>
      </c>
      <c r="G16" s="290">
        <v>-7400</v>
      </c>
      <c r="H16" s="290">
        <v>4831</v>
      </c>
      <c r="I16" s="356">
        <v>0</v>
      </c>
      <c r="J16" s="356">
        <v>4831</v>
      </c>
      <c r="K16" s="356">
        <v>0</v>
      </c>
      <c r="L16" s="418">
        <v>4831</v>
      </c>
      <c r="M16" s="53" t="s">
        <v>473</v>
      </c>
    </row>
    <row r="17" spans="1:16" ht="15" customHeight="1">
      <c r="A17" s="434" t="s">
        <v>185</v>
      </c>
      <c r="B17" s="434"/>
      <c r="C17" s="434"/>
      <c r="D17" s="434"/>
      <c r="E17" s="434"/>
      <c r="F17" s="434"/>
      <c r="G17" s="434"/>
      <c r="H17" s="434"/>
      <c r="I17" s="438"/>
      <c r="J17" s="438"/>
      <c r="K17" s="438"/>
      <c r="L17" s="438"/>
      <c r="M17" s="439"/>
    </row>
    <row r="18" spans="1:16" ht="15" customHeight="1">
      <c r="A18" s="431" t="s">
        <v>485</v>
      </c>
      <c r="B18" s="431"/>
      <c r="C18" s="431"/>
      <c r="D18" s="431"/>
      <c r="E18" s="431"/>
      <c r="F18" s="431"/>
      <c r="G18" s="431"/>
      <c r="H18" s="431"/>
      <c r="I18" s="445"/>
      <c r="J18" s="445"/>
      <c r="K18" s="445"/>
      <c r="L18" s="445"/>
      <c r="M18" s="446"/>
    </row>
    <row r="19" spans="1:16" ht="24" customHeight="1">
      <c r="A19" s="351" t="s">
        <v>473</v>
      </c>
      <c r="B19" s="454" t="s">
        <v>495</v>
      </c>
      <c r="C19" s="454"/>
      <c r="D19" s="352">
        <v>4093.7986999999998</v>
      </c>
      <c r="E19" s="353"/>
      <c r="F19" s="287">
        <v>30000</v>
      </c>
      <c r="G19" s="287">
        <v>-5000</v>
      </c>
      <c r="H19" s="287">
        <v>25000</v>
      </c>
      <c r="I19" s="287">
        <v>-6850</v>
      </c>
      <c r="J19" s="287">
        <v>18150</v>
      </c>
      <c r="K19" s="287">
        <v>0</v>
      </c>
      <c r="L19" s="287">
        <v>18150</v>
      </c>
      <c r="M19" s="354" t="s">
        <v>615</v>
      </c>
    </row>
    <row r="20" spans="1:16" ht="82.5" customHeight="1">
      <c r="A20" s="351" t="s">
        <v>473</v>
      </c>
      <c r="B20" s="454" t="s">
        <v>495</v>
      </c>
      <c r="C20" s="454"/>
      <c r="D20" s="352">
        <v>0</v>
      </c>
      <c r="E20" s="353"/>
      <c r="F20" s="287">
        <v>13000</v>
      </c>
      <c r="G20" s="287">
        <v>-2050</v>
      </c>
      <c r="H20" s="287">
        <v>10950</v>
      </c>
      <c r="I20" s="287"/>
      <c r="J20" s="287">
        <v>10950</v>
      </c>
      <c r="K20" s="287"/>
      <c r="L20" s="287">
        <v>10950</v>
      </c>
      <c r="M20" s="354" t="s">
        <v>616</v>
      </c>
    </row>
    <row r="21" spans="1:16" ht="15" customHeight="1">
      <c r="A21" s="451" t="s">
        <v>486</v>
      </c>
      <c r="B21" s="451"/>
      <c r="C21" s="451"/>
      <c r="D21" s="451"/>
      <c r="E21" s="451"/>
      <c r="F21" s="451"/>
      <c r="G21" s="451"/>
      <c r="H21" s="451"/>
      <c r="I21" s="452"/>
      <c r="J21" s="452"/>
      <c r="K21" s="452"/>
      <c r="L21" s="452"/>
      <c r="M21" s="453"/>
    </row>
    <row r="22" spans="1:16" ht="36.75" customHeight="1">
      <c r="A22" s="351" t="s">
        <v>473</v>
      </c>
      <c r="B22" s="454" t="s">
        <v>495</v>
      </c>
      <c r="C22" s="454"/>
      <c r="D22" s="352">
        <v>0</v>
      </c>
      <c r="E22" s="353"/>
      <c r="F22" s="287">
        <v>7300</v>
      </c>
      <c r="G22" s="287">
        <v>-4200</v>
      </c>
      <c r="H22" s="287">
        <v>3100</v>
      </c>
      <c r="I22" s="287"/>
      <c r="J22" s="287">
        <v>3100</v>
      </c>
      <c r="K22" s="287"/>
      <c r="L22" s="287">
        <v>3100</v>
      </c>
      <c r="M22" s="354" t="s">
        <v>617</v>
      </c>
    </row>
    <row r="23" spans="1:16" ht="15" customHeight="1">
      <c r="A23" s="451" t="s">
        <v>199</v>
      </c>
      <c r="B23" s="451"/>
      <c r="C23" s="451"/>
      <c r="D23" s="451"/>
      <c r="E23" s="451"/>
      <c r="F23" s="451"/>
      <c r="G23" s="451"/>
      <c r="H23" s="451"/>
      <c r="I23" s="452"/>
      <c r="J23" s="452"/>
      <c r="K23" s="452"/>
      <c r="L23" s="452"/>
      <c r="M23" s="453"/>
    </row>
    <row r="24" spans="1:16" ht="25.5" customHeight="1">
      <c r="A24" s="351" t="s">
        <v>473</v>
      </c>
      <c r="B24" s="454" t="s">
        <v>495</v>
      </c>
      <c r="C24" s="454"/>
      <c r="D24" s="352">
        <v>3112.7172500000001</v>
      </c>
      <c r="E24" s="353"/>
      <c r="F24" s="287">
        <v>4500</v>
      </c>
      <c r="G24" s="287">
        <v>-600</v>
      </c>
      <c r="H24" s="287">
        <v>3900</v>
      </c>
      <c r="I24" s="287"/>
      <c r="J24" s="287">
        <v>3900</v>
      </c>
      <c r="K24" s="287"/>
      <c r="L24" s="287">
        <v>3900</v>
      </c>
      <c r="M24" s="354" t="s">
        <v>200</v>
      </c>
      <c r="O24" s="56"/>
      <c r="P24" s="56"/>
    </row>
    <row r="25" spans="1:16" ht="15" customHeight="1">
      <c r="A25" s="450" t="s">
        <v>503</v>
      </c>
      <c r="B25" s="450"/>
      <c r="C25" s="450"/>
      <c r="D25" s="357">
        <v>7206.51595</v>
      </c>
      <c r="E25" s="358"/>
      <c r="F25" s="359">
        <v>54800</v>
      </c>
      <c r="G25" s="359">
        <v>-11850</v>
      </c>
      <c r="H25" s="359">
        <v>42950</v>
      </c>
      <c r="I25" s="359">
        <v>-6850</v>
      </c>
      <c r="J25" s="359">
        <v>36100</v>
      </c>
      <c r="K25" s="359">
        <v>0</v>
      </c>
      <c r="L25" s="359">
        <v>36100</v>
      </c>
      <c r="M25" s="58" t="s">
        <v>473</v>
      </c>
      <c r="N25" s="61"/>
      <c r="O25" s="56"/>
    </row>
    <row r="26" spans="1:16" ht="15" customHeight="1">
      <c r="A26" s="434" t="s">
        <v>201</v>
      </c>
      <c r="B26" s="434"/>
      <c r="C26" s="434"/>
      <c r="D26" s="434"/>
      <c r="E26" s="434"/>
      <c r="F26" s="434"/>
      <c r="G26" s="434"/>
      <c r="H26" s="434"/>
      <c r="I26" s="438"/>
      <c r="J26" s="438"/>
      <c r="K26" s="438"/>
      <c r="L26" s="438"/>
      <c r="M26" s="439"/>
    </row>
    <row r="27" spans="1:16" ht="15" customHeight="1">
      <c r="A27" s="436" t="s">
        <v>479</v>
      </c>
      <c r="B27" s="436"/>
      <c r="C27" s="436"/>
      <c r="D27" s="436"/>
      <c r="E27" s="436"/>
      <c r="F27" s="436"/>
      <c r="G27" s="436"/>
      <c r="H27" s="436"/>
      <c r="I27" s="440"/>
      <c r="J27" s="440"/>
      <c r="K27" s="440"/>
      <c r="L27" s="440"/>
      <c r="M27" s="441"/>
    </row>
    <row r="28" spans="1:16" ht="15" customHeight="1">
      <c r="A28" s="328" t="s">
        <v>473</v>
      </c>
      <c r="B28" s="432" t="s">
        <v>495</v>
      </c>
      <c r="C28" s="432"/>
      <c r="D28" s="274">
        <v>1450.2457099999999</v>
      </c>
      <c r="E28" s="275"/>
      <c r="F28" s="266">
        <v>2295</v>
      </c>
      <c r="G28" s="266"/>
      <c r="H28" s="266">
        <v>2295</v>
      </c>
      <c r="I28" s="287">
        <v>405</v>
      </c>
      <c r="J28" s="287">
        <v>2700</v>
      </c>
      <c r="K28" s="287"/>
      <c r="L28" s="287">
        <v>2700</v>
      </c>
      <c r="M28" s="355" t="s">
        <v>154</v>
      </c>
    </row>
    <row r="29" spans="1:16" ht="21" customHeight="1">
      <c r="A29" s="437" t="s">
        <v>202</v>
      </c>
      <c r="B29" s="437"/>
      <c r="C29" s="437"/>
      <c r="D29" s="288">
        <v>2450.2457100000001</v>
      </c>
      <c r="E29" s="289"/>
      <c r="F29" s="290">
        <v>3095</v>
      </c>
      <c r="G29" s="290">
        <v>-800</v>
      </c>
      <c r="H29" s="290">
        <v>2295</v>
      </c>
      <c r="I29" s="290">
        <v>405</v>
      </c>
      <c r="J29" s="290">
        <v>2700</v>
      </c>
      <c r="K29" s="290">
        <v>0</v>
      </c>
      <c r="L29" s="290">
        <v>2700</v>
      </c>
      <c r="M29" s="53" t="s">
        <v>473</v>
      </c>
    </row>
    <row r="30" spans="1:16" ht="15" customHeight="1">
      <c r="A30" s="434" t="s">
        <v>567</v>
      </c>
      <c r="B30" s="434"/>
      <c r="C30" s="434"/>
      <c r="D30" s="434"/>
      <c r="E30" s="434"/>
      <c r="F30" s="434"/>
      <c r="G30" s="434"/>
      <c r="H30" s="434"/>
      <c r="I30" s="438"/>
      <c r="J30" s="438"/>
      <c r="K30" s="438"/>
      <c r="L30" s="438"/>
      <c r="M30" s="439"/>
    </row>
    <row r="31" spans="1:16" ht="15" customHeight="1">
      <c r="A31" s="436" t="s">
        <v>477</v>
      </c>
      <c r="B31" s="436"/>
      <c r="C31" s="436"/>
      <c r="D31" s="436"/>
      <c r="E31" s="436"/>
      <c r="F31" s="436"/>
      <c r="G31" s="436"/>
      <c r="H31" s="436"/>
      <c r="I31" s="440"/>
      <c r="J31" s="440"/>
      <c r="K31" s="440"/>
      <c r="L31" s="440"/>
      <c r="M31" s="441"/>
    </row>
    <row r="32" spans="1:16" ht="24" customHeight="1">
      <c r="A32" s="3" t="s">
        <v>473</v>
      </c>
      <c r="B32" s="432" t="s">
        <v>495</v>
      </c>
      <c r="C32" s="432"/>
      <c r="D32" s="274">
        <v>0</v>
      </c>
      <c r="E32" s="275"/>
      <c r="F32" s="266">
        <v>950</v>
      </c>
      <c r="G32" s="266"/>
      <c r="H32" s="266">
        <v>950</v>
      </c>
      <c r="I32" s="266"/>
      <c r="J32" s="266">
        <v>950</v>
      </c>
      <c r="K32" s="266"/>
      <c r="L32" s="266">
        <v>950</v>
      </c>
      <c r="M32" s="355" t="s">
        <v>429</v>
      </c>
    </row>
    <row r="33" spans="1:13" ht="15" customHeight="1">
      <c r="A33" s="437" t="s">
        <v>570</v>
      </c>
      <c r="B33" s="437"/>
      <c r="C33" s="437"/>
      <c r="D33" s="288">
        <v>0</v>
      </c>
      <c r="E33" s="289"/>
      <c r="F33" s="290">
        <v>950</v>
      </c>
      <c r="G33" s="290">
        <v>0</v>
      </c>
      <c r="H33" s="290">
        <v>950</v>
      </c>
      <c r="I33" s="290">
        <v>0</v>
      </c>
      <c r="J33" s="290">
        <v>950</v>
      </c>
      <c r="K33" s="290">
        <v>0</v>
      </c>
      <c r="L33" s="290">
        <v>950</v>
      </c>
      <c r="M33" s="53" t="s">
        <v>473</v>
      </c>
    </row>
    <row r="34" spans="1:13" ht="15" customHeight="1">
      <c r="A34" s="434" t="s">
        <v>203</v>
      </c>
      <c r="B34" s="434"/>
      <c r="C34" s="434"/>
      <c r="D34" s="434"/>
      <c r="E34" s="434"/>
      <c r="F34" s="434"/>
      <c r="G34" s="434"/>
      <c r="H34" s="434"/>
      <c r="I34" s="438"/>
      <c r="J34" s="438"/>
      <c r="K34" s="438"/>
      <c r="L34" s="438"/>
      <c r="M34" s="439"/>
    </row>
    <row r="35" spans="1:13" ht="15" customHeight="1">
      <c r="A35" s="436" t="s">
        <v>477</v>
      </c>
      <c r="B35" s="436"/>
      <c r="C35" s="436"/>
      <c r="D35" s="436"/>
      <c r="E35" s="436"/>
      <c r="F35" s="436"/>
      <c r="G35" s="436"/>
      <c r="H35" s="436"/>
      <c r="I35" s="440"/>
      <c r="J35" s="440"/>
      <c r="K35" s="440"/>
      <c r="L35" s="440"/>
      <c r="M35" s="441"/>
    </row>
    <row r="36" spans="1:13" ht="15" customHeight="1">
      <c r="A36" s="3" t="s">
        <v>473</v>
      </c>
      <c r="B36" s="432" t="s">
        <v>495</v>
      </c>
      <c r="C36" s="432"/>
      <c r="D36" s="274">
        <v>0</v>
      </c>
      <c r="E36" s="275"/>
      <c r="F36" s="266">
        <v>1500</v>
      </c>
      <c r="G36" s="266"/>
      <c r="H36" s="266">
        <v>1500</v>
      </c>
      <c r="I36" s="266"/>
      <c r="J36" s="266">
        <v>1500</v>
      </c>
      <c r="K36" s="266"/>
      <c r="L36" s="266">
        <v>1500</v>
      </c>
      <c r="M36" s="355" t="s">
        <v>326</v>
      </c>
    </row>
    <row r="37" spans="1:13" ht="15" customHeight="1">
      <c r="A37" s="437" t="s">
        <v>204</v>
      </c>
      <c r="B37" s="437"/>
      <c r="C37" s="437"/>
      <c r="D37" s="288">
        <v>0</v>
      </c>
      <c r="E37" s="289"/>
      <c r="F37" s="290">
        <v>1500</v>
      </c>
      <c r="G37" s="290">
        <v>0</v>
      </c>
      <c r="H37" s="290">
        <v>1500</v>
      </c>
      <c r="I37" s="290">
        <v>0</v>
      </c>
      <c r="J37" s="290">
        <v>1500</v>
      </c>
      <c r="K37" s="290">
        <v>0</v>
      </c>
      <c r="L37" s="290">
        <v>1500</v>
      </c>
      <c r="M37" s="53" t="s">
        <v>473</v>
      </c>
    </row>
    <row r="38" spans="1:13" ht="15" customHeight="1">
      <c r="A38" s="434" t="s">
        <v>205</v>
      </c>
      <c r="B38" s="434"/>
      <c r="C38" s="434"/>
      <c r="D38" s="434"/>
      <c r="E38" s="434"/>
      <c r="F38" s="434"/>
      <c r="G38" s="434"/>
      <c r="H38" s="434"/>
      <c r="I38" s="438"/>
      <c r="J38" s="438"/>
      <c r="K38" s="438"/>
      <c r="L38" s="438"/>
      <c r="M38" s="439"/>
    </row>
    <row r="39" spans="1:13" ht="15" customHeight="1">
      <c r="A39" s="436" t="s">
        <v>487</v>
      </c>
      <c r="B39" s="436"/>
      <c r="C39" s="436"/>
      <c r="D39" s="436"/>
      <c r="E39" s="436"/>
      <c r="F39" s="436"/>
      <c r="G39" s="436"/>
      <c r="H39" s="436"/>
      <c r="I39" s="440"/>
      <c r="J39" s="440"/>
      <c r="K39" s="440"/>
      <c r="L39" s="440"/>
      <c r="M39" s="441"/>
    </row>
    <row r="40" spans="1:13" ht="15" customHeight="1">
      <c r="A40" s="328" t="s">
        <v>473</v>
      </c>
      <c r="B40" s="432" t="s">
        <v>495</v>
      </c>
      <c r="C40" s="432"/>
      <c r="D40" s="274">
        <v>0</v>
      </c>
      <c r="E40" s="275"/>
      <c r="F40" s="266">
        <v>50</v>
      </c>
      <c r="G40" s="266"/>
      <c r="H40" s="266">
        <v>50</v>
      </c>
      <c r="I40" s="266"/>
      <c r="J40" s="266">
        <v>50</v>
      </c>
      <c r="K40" s="266"/>
      <c r="L40" s="266">
        <v>50</v>
      </c>
      <c r="M40" s="355" t="s">
        <v>206</v>
      </c>
    </row>
    <row r="41" spans="1:13" ht="15" customHeight="1">
      <c r="A41" s="436" t="s">
        <v>519</v>
      </c>
      <c r="B41" s="436"/>
      <c r="C41" s="436"/>
      <c r="D41" s="436"/>
      <c r="E41" s="436"/>
      <c r="F41" s="436"/>
      <c r="G41" s="436"/>
      <c r="H41" s="436"/>
      <c r="I41" s="440"/>
      <c r="J41" s="440"/>
      <c r="K41" s="440"/>
      <c r="L41" s="440"/>
      <c r="M41" s="441"/>
    </row>
    <row r="42" spans="1:13" ht="18.75" customHeight="1">
      <c r="A42" s="328" t="s">
        <v>473</v>
      </c>
      <c r="B42" s="432" t="s">
        <v>495</v>
      </c>
      <c r="C42" s="432"/>
      <c r="D42" s="274">
        <v>234.5917</v>
      </c>
      <c r="E42" s="275"/>
      <c r="F42" s="266">
        <v>320</v>
      </c>
      <c r="G42" s="266"/>
      <c r="H42" s="266">
        <v>320</v>
      </c>
      <c r="I42" s="266"/>
      <c r="J42" s="266">
        <v>320</v>
      </c>
      <c r="K42" s="266"/>
      <c r="L42" s="266">
        <v>320</v>
      </c>
      <c r="M42" s="355" t="s">
        <v>320</v>
      </c>
    </row>
    <row r="43" spans="1:13" ht="15" customHeight="1">
      <c r="A43" s="436" t="s">
        <v>207</v>
      </c>
      <c r="B43" s="436"/>
      <c r="C43" s="436"/>
      <c r="D43" s="436"/>
      <c r="E43" s="436"/>
      <c r="F43" s="436"/>
      <c r="G43" s="436"/>
      <c r="H43" s="436"/>
      <c r="I43" s="440"/>
      <c r="J43" s="440"/>
      <c r="K43" s="440"/>
      <c r="L43" s="440"/>
      <c r="M43" s="441"/>
    </row>
    <row r="44" spans="1:13" ht="37.5" customHeight="1">
      <c r="A44" s="328" t="s">
        <v>473</v>
      </c>
      <c r="B44" s="432" t="s">
        <v>495</v>
      </c>
      <c r="C44" s="432"/>
      <c r="D44" s="274">
        <v>300.185</v>
      </c>
      <c r="E44" s="275"/>
      <c r="F44" s="266">
        <v>1166</v>
      </c>
      <c r="G44" s="266"/>
      <c r="H44" s="266">
        <v>1166</v>
      </c>
      <c r="I44" s="266"/>
      <c r="J44" s="266">
        <v>1166</v>
      </c>
      <c r="K44" s="266"/>
      <c r="L44" s="266">
        <v>1166</v>
      </c>
      <c r="M44" s="355" t="s">
        <v>321</v>
      </c>
    </row>
    <row r="45" spans="1:13" ht="15" customHeight="1">
      <c r="A45" s="436" t="s">
        <v>520</v>
      </c>
      <c r="B45" s="436"/>
      <c r="C45" s="436"/>
      <c r="D45" s="436"/>
      <c r="E45" s="436"/>
      <c r="F45" s="436"/>
      <c r="G45" s="436"/>
      <c r="H45" s="436"/>
      <c r="I45" s="440"/>
      <c r="J45" s="440"/>
      <c r="K45" s="440"/>
      <c r="L45" s="440"/>
      <c r="M45" s="441"/>
    </row>
    <row r="46" spans="1:13" ht="30.75" customHeight="1">
      <c r="A46" s="328" t="s">
        <v>473</v>
      </c>
      <c r="B46" s="432" t="s">
        <v>495</v>
      </c>
      <c r="C46" s="432"/>
      <c r="D46" s="274">
        <v>30.6554</v>
      </c>
      <c r="E46" s="275"/>
      <c r="F46" s="266">
        <v>210</v>
      </c>
      <c r="G46" s="266"/>
      <c r="H46" s="266">
        <v>210</v>
      </c>
      <c r="I46" s="266"/>
      <c r="J46" s="266">
        <v>210</v>
      </c>
      <c r="K46" s="266"/>
      <c r="L46" s="266">
        <v>210</v>
      </c>
      <c r="M46" s="355" t="s">
        <v>322</v>
      </c>
    </row>
    <row r="47" spans="1:13" ht="15" customHeight="1">
      <c r="A47" s="436" t="s">
        <v>496</v>
      </c>
      <c r="B47" s="436"/>
      <c r="C47" s="436"/>
      <c r="D47" s="436"/>
      <c r="E47" s="436"/>
      <c r="F47" s="436"/>
      <c r="G47" s="436"/>
      <c r="H47" s="436"/>
      <c r="I47" s="440"/>
      <c r="J47" s="440"/>
      <c r="K47" s="440"/>
      <c r="L47" s="440"/>
      <c r="M47" s="441"/>
    </row>
    <row r="48" spans="1:13" ht="39.75" customHeight="1">
      <c r="A48" s="328" t="s">
        <v>473</v>
      </c>
      <c r="B48" s="432" t="s">
        <v>495</v>
      </c>
      <c r="C48" s="432"/>
      <c r="D48" s="274">
        <v>232.91709</v>
      </c>
      <c r="E48" s="275"/>
      <c r="F48" s="360">
        <v>900</v>
      </c>
      <c r="G48" s="360"/>
      <c r="H48" s="266">
        <v>900</v>
      </c>
      <c r="I48" s="360"/>
      <c r="J48" s="266">
        <v>900</v>
      </c>
      <c r="K48" s="360"/>
      <c r="L48" s="360">
        <v>900</v>
      </c>
      <c r="M48" s="361" t="s">
        <v>323</v>
      </c>
    </row>
    <row r="49" spans="1:13" ht="15" customHeight="1">
      <c r="A49" s="455" t="s">
        <v>494</v>
      </c>
      <c r="B49" s="455"/>
      <c r="C49" s="455"/>
      <c r="D49" s="455"/>
      <c r="E49" s="455"/>
      <c r="F49" s="455"/>
      <c r="G49" s="455"/>
      <c r="H49" s="455"/>
      <c r="I49" s="456"/>
      <c r="J49" s="456"/>
      <c r="K49" s="456"/>
      <c r="L49" s="456"/>
      <c r="M49" s="457"/>
    </row>
    <row r="50" spans="1:13" ht="24" customHeight="1">
      <c r="A50" s="362" t="s">
        <v>473</v>
      </c>
      <c r="B50" s="458" t="s">
        <v>495</v>
      </c>
      <c r="C50" s="458"/>
      <c r="D50" s="363">
        <v>0</v>
      </c>
      <c r="E50" s="364" t="s">
        <v>324</v>
      </c>
      <c r="F50" s="365">
        <v>200</v>
      </c>
      <c r="G50" s="365"/>
      <c r="H50" s="266">
        <v>200</v>
      </c>
      <c r="I50" s="366"/>
      <c r="J50" s="266">
        <v>200</v>
      </c>
      <c r="K50" s="366"/>
      <c r="L50" s="366">
        <v>200</v>
      </c>
      <c r="M50" s="367" t="s">
        <v>618</v>
      </c>
    </row>
    <row r="51" spans="1:13" ht="15" customHeight="1">
      <c r="A51" s="438" t="s">
        <v>208</v>
      </c>
      <c r="B51" s="459"/>
      <c r="C51" s="460"/>
      <c r="D51" s="288">
        <v>798.34919000000002</v>
      </c>
      <c r="E51" s="289"/>
      <c r="F51" s="290">
        <v>2846</v>
      </c>
      <c r="G51" s="290">
        <v>0</v>
      </c>
      <c r="H51" s="290">
        <v>2846</v>
      </c>
      <c r="I51" s="290">
        <v>0</v>
      </c>
      <c r="J51" s="290">
        <v>2846</v>
      </c>
      <c r="K51" s="290">
        <v>0</v>
      </c>
      <c r="L51" s="290">
        <v>2846</v>
      </c>
      <c r="M51" s="53" t="s">
        <v>473</v>
      </c>
    </row>
    <row r="52" spans="1:13" ht="15" customHeight="1">
      <c r="A52" s="434" t="s">
        <v>573</v>
      </c>
      <c r="B52" s="434"/>
      <c r="C52" s="434"/>
      <c r="D52" s="434"/>
      <c r="E52" s="434"/>
      <c r="F52" s="434"/>
      <c r="G52" s="434"/>
      <c r="H52" s="434"/>
      <c r="I52" s="438"/>
      <c r="J52" s="438"/>
      <c r="K52" s="438"/>
      <c r="L52" s="438"/>
      <c r="M52" s="439"/>
    </row>
    <row r="53" spans="1:13" ht="15" customHeight="1">
      <c r="A53" s="436" t="s">
        <v>522</v>
      </c>
      <c r="B53" s="436"/>
      <c r="C53" s="436"/>
      <c r="D53" s="436"/>
      <c r="E53" s="436"/>
      <c r="F53" s="436"/>
      <c r="G53" s="436"/>
      <c r="H53" s="436"/>
      <c r="I53" s="440"/>
      <c r="J53" s="440"/>
      <c r="K53" s="440"/>
      <c r="L53" s="440"/>
      <c r="M53" s="441"/>
    </row>
    <row r="54" spans="1:13" ht="27.75" customHeight="1">
      <c r="A54" s="400"/>
      <c r="B54" s="432" t="s">
        <v>495</v>
      </c>
      <c r="C54" s="432"/>
      <c r="D54" s="274">
        <v>0</v>
      </c>
      <c r="E54" s="275"/>
      <c r="F54" s="266">
        <v>2380</v>
      </c>
      <c r="G54" s="266"/>
      <c r="H54" s="266">
        <v>2380</v>
      </c>
      <c r="I54" s="266"/>
      <c r="J54" s="266">
        <v>2380</v>
      </c>
      <c r="K54" s="266"/>
      <c r="L54" s="266">
        <v>2380</v>
      </c>
      <c r="M54" s="355" t="s">
        <v>611</v>
      </c>
    </row>
    <row r="55" spans="1:13" ht="15" customHeight="1">
      <c r="A55" s="437" t="s">
        <v>523</v>
      </c>
      <c r="B55" s="437"/>
      <c r="C55" s="437"/>
      <c r="D55" s="288">
        <v>0</v>
      </c>
      <c r="E55" s="289"/>
      <c r="F55" s="290">
        <v>2380</v>
      </c>
      <c r="G55" s="290">
        <v>0</v>
      </c>
      <c r="H55" s="290">
        <v>2380</v>
      </c>
      <c r="I55" s="290">
        <v>0</v>
      </c>
      <c r="J55" s="290">
        <v>2380</v>
      </c>
      <c r="K55" s="290">
        <v>0</v>
      </c>
      <c r="L55" s="290">
        <v>2380</v>
      </c>
      <c r="M55" s="53" t="s">
        <v>473</v>
      </c>
    </row>
    <row r="56" spans="1:13" ht="30" customHeight="1">
      <c r="A56" s="449" t="s">
        <v>209</v>
      </c>
      <c r="B56" s="449"/>
      <c r="C56" s="449"/>
      <c r="D56" s="288">
        <v>14729.37586</v>
      </c>
      <c r="E56" s="289"/>
      <c r="F56" s="290">
        <v>77802</v>
      </c>
      <c r="G56" s="290">
        <v>-20050</v>
      </c>
      <c r="H56" s="290">
        <v>57752</v>
      </c>
      <c r="I56" s="290">
        <v>-6445</v>
      </c>
      <c r="J56" s="290">
        <v>51307</v>
      </c>
      <c r="K56" s="290">
        <v>0</v>
      </c>
      <c r="L56" s="290">
        <v>51307</v>
      </c>
      <c r="M56" s="53" t="s">
        <v>473</v>
      </c>
    </row>
  </sheetData>
  <mergeCells count="56">
    <mergeCell ref="A55:C55"/>
    <mergeCell ref="A56:C56"/>
    <mergeCell ref="B46:C46"/>
    <mergeCell ref="A47:M47"/>
    <mergeCell ref="B48:C48"/>
    <mergeCell ref="A51:C51"/>
    <mergeCell ref="B54:C54"/>
    <mergeCell ref="A52:M52"/>
    <mergeCell ref="A53:M53"/>
    <mergeCell ref="A43:M43"/>
    <mergeCell ref="B44:C44"/>
    <mergeCell ref="A49:M49"/>
    <mergeCell ref="B50:C50"/>
    <mergeCell ref="A45:M45"/>
    <mergeCell ref="B42:C42"/>
    <mergeCell ref="A33:C33"/>
    <mergeCell ref="A34:M34"/>
    <mergeCell ref="A35:M35"/>
    <mergeCell ref="B36:C36"/>
    <mergeCell ref="A37:C37"/>
    <mergeCell ref="A38:M38"/>
    <mergeCell ref="A39:M39"/>
    <mergeCell ref="B40:C40"/>
    <mergeCell ref="A41:M41"/>
    <mergeCell ref="A30:M30"/>
    <mergeCell ref="A31:M31"/>
    <mergeCell ref="B32:C32"/>
    <mergeCell ref="A27:M27"/>
    <mergeCell ref="B28:C28"/>
    <mergeCell ref="A29:C29"/>
    <mergeCell ref="A25:C25"/>
    <mergeCell ref="A26:M26"/>
    <mergeCell ref="A23:M23"/>
    <mergeCell ref="B24:C24"/>
    <mergeCell ref="B19:C19"/>
    <mergeCell ref="B20:C20"/>
    <mergeCell ref="A21:M21"/>
    <mergeCell ref="B22:C22"/>
    <mergeCell ref="A18:M18"/>
    <mergeCell ref="B8:C8"/>
    <mergeCell ref="B10:C10"/>
    <mergeCell ref="A15:M15"/>
    <mergeCell ref="B11:C11"/>
    <mergeCell ref="B13:C13"/>
    <mergeCell ref="A16:C16"/>
    <mergeCell ref="A17:M17"/>
    <mergeCell ref="A1:M1"/>
    <mergeCell ref="B2:C2"/>
    <mergeCell ref="A3:B3"/>
    <mergeCell ref="A4:M4"/>
    <mergeCell ref="B14:C14"/>
    <mergeCell ref="A12:M12"/>
    <mergeCell ref="A5:M5"/>
    <mergeCell ref="A9:M9"/>
    <mergeCell ref="B6:C6"/>
    <mergeCell ref="A7:M7"/>
  </mergeCells>
  <phoneticPr fontId="18" type="noConversion"/>
  <pageMargins left="1.2204724409448819" right="0.43307086614173229" top="0.27559055118110237" bottom="0.27559055118110237" header="0.51181102362204722" footer="0.11811023622047245"/>
  <pageSetup paperSize="9" scale="70" firstPageNumber="8" pageOrder="overThenDown" orientation="portrait" useFirstPageNumber="1" horizontalDpi="300" verticalDpi="30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58"/>
  <sheetViews>
    <sheetView zoomScaleNormal="100" zoomScaleSheetLayoutView="100" workbookViewId="0">
      <selection activeCell="L2" sqref="L2"/>
    </sheetView>
  </sheetViews>
  <sheetFormatPr defaultRowHeight="12" outlineLevelCol="1"/>
  <cols>
    <col min="1" max="1" width="9.5703125" style="267" customWidth="1"/>
    <col min="2" max="2" width="10.5703125" style="267" customWidth="1"/>
    <col min="3" max="3" width="21.42578125" style="267" customWidth="1"/>
    <col min="4" max="4" width="10.7109375" style="267" hidden="1" customWidth="1" outlineLevel="1"/>
    <col min="5" max="5" width="0.140625" style="267" hidden="1" customWidth="1" outlineLevel="1"/>
    <col min="6" max="7" width="10.7109375" style="292" hidden="1" customWidth="1" outlineLevel="1"/>
    <col min="8" max="8" width="10.7109375" style="292" hidden="1" customWidth="1" outlineLevel="1" collapsed="1"/>
    <col min="9" max="9" width="11.85546875" style="292" hidden="1" customWidth="1" outlineLevel="1"/>
    <col min="10" max="10" width="10.7109375" style="292" hidden="1" customWidth="1" outlineLevel="1" collapsed="1"/>
    <col min="11" max="11" width="10.7109375" style="292" hidden="1" customWidth="1" outlineLevel="1"/>
    <col min="12" max="12" width="13.28515625" style="292" customWidth="1" collapsed="1"/>
    <col min="13" max="13" width="63.140625" style="267" customWidth="1"/>
    <col min="14" max="16384" width="9.140625" style="267"/>
  </cols>
  <sheetData>
    <row r="1" spans="1:13" ht="33.75" customHeight="1" thickBot="1">
      <c r="A1" s="462" t="s">
        <v>670</v>
      </c>
      <c r="B1" s="463"/>
      <c r="C1" s="463"/>
      <c r="D1" s="463"/>
      <c r="E1" s="463"/>
      <c r="F1" s="463"/>
      <c r="G1" s="463"/>
      <c r="H1" s="463"/>
      <c r="I1" s="463"/>
      <c r="J1" s="463"/>
      <c r="K1" s="463"/>
      <c r="L1" s="463"/>
      <c r="M1" s="463"/>
    </row>
    <row r="2" spans="1:13" s="342" customFormat="1" ht="45" customHeight="1" thickBot="1">
      <c r="A2" s="2" t="s">
        <v>470</v>
      </c>
      <c r="B2" s="430" t="s">
        <v>471</v>
      </c>
      <c r="C2" s="430"/>
      <c r="D2" s="327" t="s">
        <v>293</v>
      </c>
      <c r="E2" s="327"/>
      <c r="F2" s="13" t="s">
        <v>292</v>
      </c>
      <c r="G2" s="13" t="s">
        <v>449</v>
      </c>
      <c r="H2" s="254" t="s">
        <v>146</v>
      </c>
      <c r="I2" s="62" t="s">
        <v>144</v>
      </c>
      <c r="J2" s="57" t="s">
        <v>145</v>
      </c>
      <c r="K2" s="57" t="s">
        <v>158</v>
      </c>
      <c r="L2" s="57" t="s">
        <v>657</v>
      </c>
      <c r="M2" s="333" t="s">
        <v>630</v>
      </c>
    </row>
    <row r="3" spans="1:13" ht="17.25" customHeight="1">
      <c r="A3" s="461" t="s">
        <v>472</v>
      </c>
      <c r="B3" s="461"/>
      <c r="C3" s="271"/>
      <c r="D3" s="464"/>
      <c r="E3" s="464"/>
      <c r="F3" s="464"/>
      <c r="G3" s="464"/>
      <c r="H3" s="464"/>
      <c r="I3" s="464"/>
      <c r="J3" s="464"/>
      <c r="K3" s="465"/>
      <c r="L3" s="465"/>
      <c r="M3" s="465"/>
    </row>
    <row r="4" spans="1:13" ht="15" customHeight="1">
      <c r="A4" s="466" t="s">
        <v>468</v>
      </c>
      <c r="B4" s="466"/>
      <c r="C4" s="466"/>
      <c r="D4" s="466"/>
      <c r="E4" s="466"/>
      <c r="F4" s="466"/>
      <c r="G4" s="466"/>
      <c r="H4" s="466"/>
      <c r="I4" s="466"/>
      <c r="J4" s="466"/>
      <c r="K4" s="466"/>
      <c r="L4" s="466"/>
      <c r="M4" s="466"/>
    </row>
    <row r="5" spans="1:13" ht="15" customHeight="1">
      <c r="A5" s="436" t="s">
        <v>504</v>
      </c>
      <c r="B5" s="436"/>
      <c r="C5" s="436"/>
      <c r="D5" s="436"/>
      <c r="E5" s="436"/>
      <c r="F5" s="436"/>
      <c r="G5" s="436"/>
      <c r="H5" s="436"/>
      <c r="I5" s="436"/>
      <c r="J5" s="436"/>
      <c r="K5" s="436"/>
      <c r="L5" s="436"/>
      <c r="M5" s="436"/>
    </row>
    <row r="6" spans="1:13" ht="22.5" customHeight="1">
      <c r="A6" s="272" t="s">
        <v>473</v>
      </c>
      <c r="B6" s="432" t="s">
        <v>306</v>
      </c>
      <c r="C6" s="432"/>
      <c r="D6" s="274">
        <v>0</v>
      </c>
      <c r="E6" s="275"/>
      <c r="F6" s="266">
        <v>75</v>
      </c>
      <c r="G6" s="266"/>
      <c r="H6" s="266">
        <v>75</v>
      </c>
      <c r="I6" s="266"/>
      <c r="J6" s="266">
        <v>75</v>
      </c>
      <c r="K6" s="266"/>
      <c r="L6" s="266">
        <v>75</v>
      </c>
      <c r="M6" s="276" t="s">
        <v>641</v>
      </c>
    </row>
    <row r="7" spans="1:13" ht="22.5" customHeight="1">
      <c r="A7" s="272" t="s">
        <v>473</v>
      </c>
      <c r="B7" s="432" t="s">
        <v>307</v>
      </c>
      <c r="C7" s="432"/>
      <c r="D7" s="274">
        <v>0</v>
      </c>
      <c r="E7" s="275"/>
      <c r="F7" s="266">
        <v>25</v>
      </c>
      <c r="G7" s="266"/>
      <c r="H7" s="266">
        <v>25</v>
      </c>
      <c r="I7" s="266"/>
      <c r="J7" s="266">
        <v>25</v>
      </c>
      <c r="K7" s="266"/>
      <c r="L7" s="266">
        <v>25</v>
      </c>
      <c r="M7" s="276" t="s">
        <v>641</v>
      </c>
    </row>
    <row r="8" spans="1:13" ht="25.5" customHeight="1">
      <c r="A8" s="272" t="s">
        <v>473</v>
      </c>
      <c r="B8" s="432" t="s">
        <v>555</v>
      </c>
      <c r="C8" s="432"/>
      <c r="D8" s="274">
        <v>0</v>
      </c>
      <c r="E8" s="275"/>
      <c r="F8" s="266">
        <v>475</v>
      </c>
      <c r="G8" s="266"/>
      <c r="H8" s="266">
        <v>475</v>
      </c>
      <c r="I8" s="266"/>
      <c r="J8" s="266">
        <v>475</v>
      </c>
      <c r="K8" s="266"/>
      <c r="L8" s="266">
        <v>475</v>
      </c>
      <c r="M8" s="276" t="s">
        <v>641</v>
      </c>
    </row>
    <row r="9" spans="1:13" ht="30" customHeight="1">
      <c r="A9" s="272" t="s">
        <v>473</v>
      </c>
      <c r="B9" s="432" t="s">
        <v>557</v>
      </c>
      <c r="C9" s="432"/>
      <c r="D9" s="274">
        <v>0</v>
      </c>
      <c r="E9" s="275"/>
      <c r="F9" s="266">
        <v>125</v>
      </c>
      <c r="G9" s="266"/>
      <c r="H9" s="266">
        <v>125</v>
      </c>
      <c r="I9" s="266"/>
      <c r="J9" s="266">
        <v>125</v>
      </c>
      <c r="K9" s="266">
        <v>100</v>
      </c>
      <c r="L9" s="266">
        <v>225</v>
      </c>
      <c r="M9" s="276" t="s">
        <v>641</v>
      </c>
    </row>
    <row r="10" spans="1:13" ht="15" customHeight="1">
      <c r="A10" s="449" t="s">
        <v>469</v>
      </c>
      <c r="B10" s="449"/>
      <c r="C10" s="449"/>
      <c r="D10" s="277">
        <v>0</v>
      </c>
      <c r="E10" s="278"/>
      <c r="F10" s="279">
        <v>700</v>
      </c>
      <c r="G10" s="279">
        <v>0</v>
      </c>
      <c r="H10" s="279">
        <v>700</v>
      </c>
      <c r="I10" s="279">
        <v>0</v>
      </c>
      <c r="J10" s="279">
        <v>700</v>
      </c>
      <c r="K10" s="279">
        <v>100</v>
      </c>
      <c r="L10" s="279">
        <v>800</v>
      </c>
      <c r="M10" s="280" t="s">
        <v>473</v>
      </c>
    </row>
    <row r="11" spans="1:13" ht="15" customHeight="1">
      <c r="A11" s="466" t="s">
        <v>558</v>
      </c>
      <c r="B11" s="466"/>
      <c r="C11" s="466"/>
      <c r="D11" s="466"/>
      <c r="E11" s="466"/>
      <c r="F11" s="466"/>
      <c r="G11" s="466"/>
      <c r="H11" s="466"/>
      <c r="I11" s="466"/>
      <c r="J11" s="466"/>
      <c r="K11" s="466"/>
      <c r="L11" s="466"/>
      <c r="M11" s="466"/>
    </row>
    <row r="12" spans="1:13" ht="15" customHeight="1">
      <c r="A12" s="436" t="s">
        <v>506</v>
      </c>
      <c r="B12" s="436"/>
      <c r="C12" s="436"/>
      <c r="D12" s="436"/>
      <c r="E12" s="436"/>
      <c r="F12" s="436"/>
      <c r="G12" s="436"/>
      <c r="H12" s="436"/>
      <c r="I12" s="436"/>
      <c r="J12" s="436"/>
      <c r="K12" s="436"/>
      <c r="L12" s="436"/>
      <c r="M12" s="436"/>
    </row>
    <row r="13" spans="1:13" ht="21.75" customHeight="1">
      <c r="A13" s="272" t="s">
        <v>473</v>
      </c>
      <c r="B13" s="432" t="s">
        <v>559</v>
      </c>
      <c r="C13" s="432"/>
      <c r="D13" s="274">
        <v>0</v>
      </c>
      <c r="E13" s="275"/>
      <c r="F13" s="266">
        <v>2265</v>
      </c>
      <c r="G13" s="266"/>
      <c r="H13" s="266">
        <v>2265</v>
      </c>
      <c r="I13" s="266">
        <v>300</v>
      </c>
      <c r="J13" s="266">
        <v>13105</v>
      </c>
      <c r="K13" s="266"/>
      <c r="L13" s="266">
        <v>8555</v>
      </c>
      <c r="M13" s="276" t="s">
        <v>619</v>
      </c>
    </row>
    <row r="14" spans="1:13" ht="23.25" customHeight="1">
      <c r="A14" s="272" t="s">
        <v>473</v>
      </c>
      <c r="B14" s="432" t="s">
        <v>561</v>
      </c>
      <c r="C14" s="432"/>
      <c r="D14" s="274">
        <v>3300</v>
      </c>
      <c r="E14" s="275"/>
      <c r="F14" s="266">
        <v>4100</v>
      </c>
      <c r="G14" s="266"/>
      <c r="H14" s="266">
        <v>4100</v>
      </c>
      <c r="I14" s="266"/>
      <c r="J14" s="266">
        <v>0</v>
      </c>
      <c r="K14" s="266"/>
      <c r="L14" s="266">
        <v>4200</v>
      </c>
      <c r="M14" s="276" t="s">
        <v>640</v>
      </c>
    </row>
    <row r="15" spans="1:13" ht="15" customHeight="1">
      <c r="A15" s="433" t="s">
        <v>507</v>
      </c>
      <c r="B15" s="433"/>
      <c r="C15" s="433"/>
      <c r="D15" s="304">
        <v>11214</v>
      </c>
      <c r="E15" s="305"/>
      <c r="F15" s="306">
        <v>6365</v>
      </c>
      <c r="G15" s="306">
        <v>0</v>
      </c>
      <c r="H15" s="306">
        <v>6365</v>
      </c>
      <c r="I15" s="306">
        <v>300</v>
      </c>
      <c r="J15" s="306">
        <v>13105</v>
      </c>
      <c r="K15" s="306">
        <v>0</v>
      </c>
      <c r="L15" s="306">
        <v>12755</v>
      </c>
      <c r="M15" s="276" t="s">
        <v>473</v>
      </c>
    </row>
    <row r="16" spans="1:13" ht="15" customHeight="1">
      <c r="A16" s="436" t="s">
        <v>508</v>
      </c>
      <c r="B16" s="436"/>
      <c r="C16" s="436"/>
      <c r="D16" s="436"/>
      <c r="E16" s="436"/>
      <c r="F16" s="436"/>
      <c r="G16" s="436"/>
      <c r="H16" s="436"/>
      <c r="I16" s="436"/>
      <c r="J16" s="436"/>
      <c r="K16" s="436"/>
      <c r="L16" s="436"/>
      <c r="M16" s="436"/>
    </row>
    <row r="17" spans="1:15" ht="35.25" customHeight="1">
      <c r="A17" s="272" t="s">
        <v>473</v>
      </c>
      <c r="B17" s="432" t="s">
        <v>560</v>
      </c>
      <c r="C17" s="432"/>
      <c r="D17" s="274">
        <v>0</v>
      </c>
      <c r="E17" s="275"/>
      <c r="F17" s="266">
        <v>23000</v>
      </c>
      <c r="G17" s="266">
        <v>-2000</v>
      </c>
      <c r="H17" s="266">
        <v>21000</v>
      </c>
      <c r="I17" s="266">
        <v>-10163</v>
      </c>
      <c r="J17" s="266">
        <v>23000</v>
      </c>
      <c r="K17" s="266">
        <v>-800</v>
      </c>
      <c r="L17" s="266">
        <v>22220</v>
      </c>
      <c r="M17" s="281" t="s">
        <v>620</v>
      </c>
      <c r="O17" s="282"/>
    </row>
    <row r="18" spans="1:15" ht="15" customHeight="1">
      <c r="A18" s="433" t="s">
        <v>509</v>
      </c>
      <c r="B18" s="433"/>
      <c r="C18" s="433"/>
      <c r="D18" s="304">
        <v>23563.200000000001</v>
      </c>
      <c r="E18" s="305"/>
      <c r="F18" s="306">
        <v>23000</v>
      </c>
      <c r="G18" s="306">
        <v>-2000</v>
      </c>
      <c r="H18" s="306">
        <v>21000</v>
      </c>
      <c r="I18" s="306">
        <v>-10163</v>
      </c>
      <c r="J18" s="306">
        <v>23000</v>
      </c>
      <c r="K18" s="306">
        <v>-800</v>
      </c>
      <c r="L18" s="306">
        <v>22220</v>
      </c>
      <c r="M18" s="283"/>
    </row>
    <row r="19" spans="1:15" ht="15" customHeight="1">
      <c r="A19" s="436" t="s">
        <v>483</v>
      </c>
      <c r="B19" s="436"/>
      <c r="C19" s="436"/>
      <c r="D19" s="436"/>
      <c r="E19" s="436"/>
      <c r="F19" s="436"/>
      <c r="G19" s="436"/>
      <c r="H19" s="436"/>
      <c r="I19" s="436"/>
      <c r="J19" s="436"/>
      <c r="K19" s="436"/>
      <c r="L19" s="436"/>
      <c r="M19" s="436"/>
    </row>
    <row r="20" spans="1:15" ht="24" customHeight="1">
      <c r="A20" s="272" t="s">
        <v>473</v>
      </c>
      <c r="B20" s="432" t="s">
        <v>555</v>
      </c>
      <c r="C20" s="432"/>
      <c r="D20" s="274">
        <v>0</v>
      </c>
      <c r="E20" s="275"/>
      <c r="F20" s="266">
        <v>500</v>
      </c>
      <c r="G20" s="266"/>
      <c r="H20" s="266">
        <v>500</v>
      </c>
      <c r="I20" s="266"/>
      <c r="J20" s="266">
        <v>500</v>
      </c>
      <c r="K20" s="266"/>
      <c r="L20" s="266">
        <v>500</v>
      </c>
      <c r="M20" s="276" t="s">
        <v>621</v>
      </c>
    </row>
    <row r="21" spans="1:15" ht="15" customHeight="1">
      <c r="A21" s="433" t="s">
        <v>484</v>
      </c>
      <c r="B21" s="433"/>
      <c r="C21" s="433"/>
      <c r="D21" s="304">
        <v>400</v>
      </c>
      <c r="E21" s="305"/>
      <c r="F21" s="306">
        <v>500</v>
      </c>
      <c r="G21" s="306">
        <v>0</v>
      </c>
      <c r="H21" s="306">
        <v>500</v>
      </c>
      <c r="I21" s="306">
        <v>0</v>
      </c>
      <c r="J21" s="306">
        <v>500</v>
      </c>
      <c r="K21" s="306">
        <v>0</v>
      </c>
      <c r="L21" s="306">
        <v>500</v>
      </c>
      <c r="M21" s="276" t="s">
        <v>473</v>
      </c>
    </row>
    <row r="22" spans="1:15" ht="15" customHeight="1">
      <c r="A22" s="436" t="s">
        <v>510</v>
      </c>
      <c r="B22" s="436"/>
      <c r="C22" s="436"/>
      <c r="D22" s="436"/>
      <c r="E22" s="436"/>
      <c r="F22" s="436"/>
      <c r="G22" s="436"/>
      <c r="H22" s="436"/>
      <c r="I22" s="436"/>
      <c r="J22" s="436"/>
      <c r="K22" s="436"/>
      <c r="L22" s="436"/>
      <c r="M22" s="436"/>
    </row>
    <row r="23" spans="1:15" ht="24" customHeight="1">
      <c r="A23" s="272" t="s">
        <v>473</v>
      </c>
      <c r="B23" s="432" t="s">
        <v>559</v>
      </c>
      <c r="C23" s="432"/>
      <c r="D23" s="274">
        <v>0</v>
      </c>
      <c r="E23" s="275"/>
      <c r="F23" s="266">
        <v>945</v>
      </c>
      <c r="G23" s="266"/>
      <c r="H23" s="266">
        <v>945</v>
      </c>
      <c r="I23" s="266"/>
      <c r="J23" s="266">
        <v>1229</v>
      </c>
      <c r="K23" s="266"/>
      <c r="L23" s="266">
        <v>1229</v>
      </c>
      <c r="M23" s="276" t="s">
        <v>622</v>
      </c>
    </row>
    <row r="24" spans="1:15" ht="15" customHeight="1">
      <c r="A24" s="433" t="s">
        <v>511</v>
      </c>
      <c r="B24" s="433"/>
      <c r="C24" s="433"/>
      <c r="D24" s="304">
        <v>1150</v>
      </c>
      <c r="E24" s="305"/>
      <c r="F24" s="306">
        <v>945</v>
      </c>
      <c r="G24" s="306">
        <v>0</v>
      </c>
      <c r="H24" s="306">
        <v>945</v>
      </c>
      <c r="I24" s="306">
        <v>0</v>
      </c>
      <c r="J24" s="306">
        <v>1229</v>
      </c>
      <c r="K24" s="306">
        <v>0</v>
      </c>
      <c r="L24" s="306">
        <v>1229</v>
      </c>
      <c r="M24" s="276" t="s">
        <v>473</v>
      </c>
    </row>
    <row r="25" spans="1:15" ht="15" customHeight="1">
      <c r="A25" s="436" t="s">
        <v>483</v>
      </c>
      <c r="B25" s="436"/>
      <c r="C25" s="436"/>
      <c r="D25" s="436"/>
      <c r="E25" s="436"/>
      <c r="F25" s="436"/>
      <c r="G25" s="436"/>
      <c r="H25" s="436"/>
      <c r="I25" s="436"/>
      <c r="J25" s="436"/>
      <c r="K25" s="436"/>
      <c r="L25" s="436"/>
      <c r="M25" s="436"/>
    </row>
    <row r="26" spans="1:15" ht="23.25" customHeight="1">
      <c r="A26" s="272" t="s">
        <v>473</v>
      </c>
      <c r="B26" s="432" t="s">
        <v>306</v>
      </c>
      <c r="C26" s="432"/>
      <c r="D26" s="274">
        <v>200.2</v>
      </c>
      <c r="E26" s="275"/>
      <c r="F26" s="266">
        <v>280</v>
      </c>
      <c r="G26" s="266"/>
      <c r="H26" s="266">
        <v>280</v>
      </c>
      <c r="I26" s="266"/>
      <c r="J26" s="266">
        <v>280</v>
      </c>
      <c r="K26" s="266"/>
      <c r="L26" s="266">
        <v>280</v>
      </c>
      <c r="M26" s="276" t="s">
        <v>563</v>
      </c>
    </row>
    <row r="27" spans="1:15" ht="21.75" customHeight="1">
      <c r="A27" s="449" t="s">
        <v>512</v>
      </c>
      <c r="B27" s="449"/>
      <c r="C27" s="449"/>
      <c r="D27" s="277">
        <v>39590.400000000001</v>
      </c>
      <c r="E27" s="278"/>
      <c r="F27" s="279" t="e">
        <v>#REF!</v>
      </c>
      <c r="G27" s="279" t="e">
        <v>#REF!</v>
      </c>
      <c r="H27" s="279" t="e">
        <v>#REF!</v>
      </c>
      <c r="I27" s="279" t="e">
        <v>#REF!</v>
      </c>
      <c r="J27" s="279" t="e">
        <v>#REF!</v>
      </c>
      <c r="K27" s="279" t="e">
        <v>#REF!</v>
      </c>
      <c r="L27" s="279">
        <v>36984</v>
      </c>
      <c r="M27" s="284"/>
    </row>
    <row r="28" spans="1:15" ht="15" customHeight="1">
      <c r="A28" s="466" t="s">
        <v>566</v>
      </c>
      <c r="B28" s="466"/>
      <c r="C28" s="466"/>
      <c r="D28" s="466"/>
      <c r="E28" s="466"/>
      <c r="F28" s="466"/>
      <c r="G28" s="466"/>
      <c r="H28" s="466"/>
      <c r="I28" s="466"/>
      <c r="J28" s="466"/>
      <c r="K28" s="466"/>
      <c r="L28" s="466"/>
      <c r="M28" s="466"/>
    </row>
    <row r="29" spans="1:15" ht="15" customHeight="1">
      <c r="A29" s="436" t="s">
        <v>488</v>
      </c>
      <c r="B29" s="436"/>
      <c r="C29" s="436"/>
      <c r="D29" s="436"/>
      <c r="E29" s="436"/>
      <c r="F29" s="436"/>
      <c r="G29" s="436"/>
      <c r="H29" s="436"/>
      <c r="I29" s="436"/>
      <c r="J29" s="436"/>
      <c r="K29" s="436"/>
      <c r="L29" s="436"/>
      <c r="M29" s="436"/>
    </row>
    <row r="30" spans="1:15" ht="22.5" customHeight="1">
      <c r="A30" s="272" t="s">
        <v>473</v>
      </c>
      <c r="B30" s="432" t="s">
        <v>307</v>
      </c>
      <c r="C30" s="432"/>
      <c r="D30" s="274">
        <v>0</v>
      </c>
      <c r="E30" s="275"/>
      <c r="F30" s="266">
        <v>1000</v>
      </c>
      <c r="G30" s="266"/>
      <c r="H30" s="266">
        <v>1000</v>
      </c>
      <c r="I30" s="266"/>
      <c r="J30" s="266">
        <v>1000</v>
      </c>
      <c r="K30" s="266"/>
      <c r="L30" s="266">
        <v>1000</v>
      </c>
      <c r="M30" s="276" t="s">
        <v>623</v>
      </c>
    </row>
    <row r="31" spans="1:15" ht="22.5" customHeight="1">
      <c r="A31" s="272" t="s">
        <v>473</v>
      </c>
      <c r="B31" s="432" t="s">
        <v>559</v>
      </c>
      <c r="C31" s="432"/>
      <c r="D31" s="274">
        <v>0</v>
      </c>
      <c r="E31" s="275"/>
      <c r="F31" s="266">
        <v>200</v>
      </c>
      <c r="G31" s="266"/>
      <c r="H31" s="266">
        <v>200</v>
      </c>
      <c r="I31" s="266"/>
      <c r="J31" s="266">
        <v>200</v>
      </c>
      <c r="K31" s="266">
        <v>550</v>
      </c>
      <c r="L31" s="266">
        <v>750</v>
      </c>
      <c r="M31" s="276" t="s">
        <v>624</v>
      </c>
      <c r="N31" s="282"/>
    </row>
    <row r="32" spans="1:15" ht="21.75" customHeight="1">
      <c r="A32" s="272" t="s">
        <v>473</v>
      </c>
      <c r="B32" s="432" t="s">
        <v>559</v>
      </c>
      <c r="C32" s="432"/>
      <c r="D32" s="274">
        <v>0</v>
      </c>
      <c r="E32" s="275"/>
      <c r="F32" s="266">
        <v>2180</v>
      </c>
      <c r="G32" s="266"/>
      <c r="H32" s="266">
        <v>2180</v>
      </c>
      <c r="I32" s="266"/>
      <c r="J32" s="266">
        <v>2180</v>
      </c>
      <c r="K32" s="266"/>
      <c r="L32" s="266">
        <v>2180</v>
      </c>
      <c r="M32" s="276" t="s">
        <v>625</v>
      </c>
    </row>
    <row r="33" spans="1:13" ht="24" customHeight="1">
      <c r="A33" s="272" t="s">
        <v>473</v>
      </c>
      <c r="B33" s="432" t="s">
        <v>526</v>
      </c>
      <c r="C33" s="432"/>
      <c r="D33" s="274">
        <v>0</v>
      </c>
      <c r="E33" s="275"/>
      <c r="F33" s="266">
        <v>400</v>
      </c>
      <c r="G33" s="266"/>
      <c r="H33" s="266">
        <v>400</v>
      </c>
      <c r="I33" s="266"/>
      <c r="J33" s="266">
        <v>400</v>
      </c>
      <c r="K33" s="266"/>
      <c r="L33" s="266">
        <v>400</v>
      </c>
      <c r="M33" s="276" t="s">
        <v>626</v>
      </c>
    </row>
    <row r="34" spans="1:13" ht="15" customHeight="1">
      <c r="A34" s="449" t="s">
        <v>513</v>
      </c>
      <c r="B34" s="449"/>
      <c r="C34" s="449"/>
      <c r="D34" s="277">
        <v>0</v>
      </c>
      <c r="E34" s="278"/>
      <c r="F34" s="279">
        <v>3780</v>
      </c>
      <c r="G34" s="279">
        <v>0</v>
      </c>
      <c r="H34" s="279">
        <v>3780</v>
      </c>
      <c r="I34" s="295" t="e">
        <v>#REF!</v>
      </c>
      <c r="J34" s="279" t="e">
        <v>#REF!</v>
      </c>
      <c r="K34" s="279" t="e">
        <v>#REF!</v>
      </c>
      <c r="L34" s="279">
        <v>4330</v>
      </c>
      <c r="M34" s="284"/>
    </row>
    <row r="35" spans="1:13" ht="15" customHeight="1">
      <c r="A35" s="466" t="s">
        <v>567</v>
      </c>
      <c r="B35" s="466"/>
      <c r="C35" s="466"/>
      <c r="D35" s="466"/>
      <c r="E35" s="466"/>
      <c r="F35" s="466"/>
      <c r="G35" s="466"/>
      <c r="H35" s="466"/>
      <c r="I35" s="466"/>
      <c r="J35" s="466"/>
      <c r="K35" s="466"/>
      <c r="L35" s="466"/>
      <c r="M35" s="466"/>
    </row>
    <row r="36" spans="1:13" ht="15" customHeight="1">
      <c r="A36" s="436" t="s">
        <v>517</v>
      </c>
      <c r="B36" s="436"/>
      <c r="C36" s="436"/>
      <c r="D36" s="436"/>
      <c r="E36" s="436"/>
      <c r="F36" s="436"/>
      <c r="G36" s="436"/>
      <c r="H36" s="436"/>
      <c r="I36" s="436"/>
      <c r="J36" s="436"/>
      <c r="K36" s="436"/>
      <c r="L36" s="436"/>
      <c r="M36" s="436"/>
    </row>
    <row r="37" spans="1:13" ht="16.5" customHeight="1">
      <c r="A37" s="272" t="s">
        <v>473</v>
      </c>
      <c r="B37" s="432" t="s">
        <v>482</v>
      </c>
      <c r="C37" s="432"/>
      <c r="D37" s="274">
        <v>0</v>
      </c>
      <c r="E37" s="275"/>
      <c r="F37" s="266">
        <v>2670</v>
      </c>
      <c r="G37" s="266"/>
      <c r="H37" s="266">
        <v>2670</v>
      </c>
      <c r="I37" s="266"/>
      <c r="J37" s="266">
        <v>2670</v>
      </c>
      <c r="K37" s="266"/>
      <c r="L37" s="266">
        <v>2670</v>
      </c>
      <c r="M37" s="276" t="s">
        <v>568</v>
      </c>
    </row>
    <row r="38" spans="1:13" ht="15" customHeight="1">
      <c r="A38" s="433" t="s">
        <v>308</v>
      </c>
      <c r="B38" s="433"/>
      <c r="C38" s="433"/>
      <c r="D38" s="304">
        <v>0</v>
      </c>
      <c r="E38" s="305"/>
      <c r="F38" s="306">
        <v>2670</v>
      </c>
      <c r="G38" s="306">
        <v>0</v>
      </c>
      <c r="H38" s="306">
        <v>2670</v>
      </c>
      <c r="I38" s="306">
        <v>0</v>
      </c>
      <c r="J38" s="306">
        <v>2670</v>
      </c>
      <c r="K38" s="306">
        <v>0</v>
      </c>
      <c r="L38" s="306">
        <v>2670</v>
      </c>
      <c r="M38" s="276" t="s">
        <v>473</v>
      </c>
    </row>
    <row r="39" spans="1:13" ht="15" customHeight="1">
      <c r="A39" s="436" t="s">
        <v>516</v>
      </c>
      <c r="B39" s="436"/>
      <c r="C39" s="436"/>
      <c r="D39" s="436"/>
      <c r="E39" s="436"/>
      <c r="F39" s="436"/>
      <c r="G39" s="436"/>
      <c r="H39" s="436"/>
      <c r="I39" s="436"/>
      <c r="J39" s="436"/>
      <c r="K39" s="436"/>
      <c r="L39" s="436"/>
      <c r="M39" s="436"/>
    </row>
    <row r="40" spans="1:13" ht="31.5" customHeight="1">
      <c r="A40" s="272" t="s">
        <v>473</v>
      </c>
      <c r="B40" s="432" t="s">
        <v>559</v>
      </c>
      <c r="C40" s="432"/>
      <c r="D40" s="274">
        <v>0</v>
      </c>
      <c r="E40" s="275"/>
      <c r="F40" s="266">
        <v>11900</v>
      </c>
      <c r="G40" s="266"/>
      <c r="H40" s="266">
        <v>11900</v>
      </c>
      <c r="I40" s="266"/>
      <c r="J40" s="266">
        <v>11900</v>
      </c>
      <c r="K40" s="266"/>
      <c r="L40" s="266">
        <v>11900</v>
      </c>
      <c r="M40" s="276" t="s">
        <v>639</v>
      </c>
    </row>
    <row r="41" spans="1:13" ht="29.25" customHeight="1">
      <c r="A41" s="272" t="s">
        <v>473</v>
      </c>
      <c r="B41" s="432" t="s">
        <v>559</v>
      </c>
      <c r="C41" s="432"/>
      <c r="D41" s="274">
        <v>0</v>
      </c>
      <c r="E41" s="275"/>
      <c r="F41" s="266">
        <v>2000</v>
      </c>
      <c r="G41" s="266"/>
      <c r="H41" s="266">
        <v>2000</v>
      </c>
      <c r="I41" s="266"/>
      <c r="J41" s="266">
        <v>2000</v>
      </c>
      <c r="K41" s="266"/>
      <c r="L41" s="266">
        <v>2000</v>
      </c>
      <c r="M41" s="276" t="s">
        <v>627</v>
      </c>
    </row>
    <row r="42" spans="1:13" ht="15" customHeight="1">
      <c r="A42" s="449" t="s">
        <v>570</v>
      </c>
      <c r="B42" s="449"/>
      <c r="C42" s="449"/>
      <c r="D42" s="277">
        <v>0</v>
      </c>
      <c r="E42" s="277" t="e">
        <v>#REF!</v>
      </c>
      <c r="F42" s="277">
        <v>16570</v>
      </c>
      <c r="G42" s="277">
        <v>0</v>
      </c>
      <c r="H42" s="277">
        <v>16570</v>
      </c>
      <c r="I42" s="286"/>
      <c r="J42" s="277">
        <v>16570</v>
      </c>
      <c r="K42" s="277">
        <v>0</v>
      </c>
      <c r="L42" s="277">
        <v>16570</v>
      </c>
      <c r="M42" s="284"/>
    </row>
    <row r="43" spans="1:13" ht="15" customHeight="1">
      <c r="A43" s="466" t="s">
        <v>571</v>
      </c>
      <c r="B43" s="466"/>
      <c r="C43" s="466"/>
      <c r="D43" s="466"/>
      <c r="E43" s="466"/>
      <c r="F43" s="466"/>
      <c r="G43" s="466"/>
      <c r="H43" s="466"/>
      <c r="I43" s="466"/>
      <c r="J43" s="466"/>
      <c r="K43" s="466"/>
      <c r="L43" s="466"/>
      <c r="M43" s="466"/>
    </row>
    <row r="44" spans="1:13" ht="15" customHeight="1">
      <c r="A44" s="436" t="s">
        <v>572</v>
      </c>
      <c r="B44" s="436"/>
      <c r="C44" s="436"/>
      <c r="D44" s="436"/>
      <c r="E44" s="436"/>
      <c r="F44" s="436"/>
      <c r="G44" s="436"/>
      <c r="H44" s="436"/>
      <c r="I44" s="436"/>
      <c r="J44" s="436"/>
      <c r="K44" s="436"/>
      <c r="L44" s="436"/>
      <c r="M44" s="436"/>
    </row>
    <row r="45" spans="1:13" ht="16.5" customHeight="1">
      <c r="A45" s="272" t="s">
        <v>473</v>
      </c>
      <c r="B45" s="432" t="s">
        <v>560</v>
      </c>
      <c r="C45" s="432"/>
      <c r="D45" s="274">
        <v>0</v>
      </c>
      <c r="E45" s="275"/>
      <c r="F45" s="266">
        <v>450</v>
      </c>
      <c r="G45" s="266"/>
      <c r="H45" s="266">
        <v>450</v>
      </c>
      <c r="I45" s="266"/>
      <c r="J45" s="266">
        <v>450</v>
      </c>
      <c r="K45" s="266"/>
      <c r="L45" s="266">
        <v>2800</v>
      </c>
      <c r="M45" s="276" t="s">
        <v>628</v>
      </c>
    </row>
    <row r="46" spans="1:13" ht="15" customHeight="1">
      <c r="A46" s="449" t="s">
        <v>518</v>
      </c>
      <c r="B46" s="449"/>
      <c r="C46" s="449"/>
      <c r="D46" s="277">
        <v>0</v>
      </c>
      <c r="E46" s="278"/>
      <c r="F46" s="279">
        <v>450</v>
      </c>
      <c r="G46" s="279">
        <v>0</v>
      </c>
      <c r="H46" s="279">
        <v>450</v>
      </c>
      <c r="I46" s="279">
        <v>0</v>
      </c>
      <c r="J46" s="279">
        <v>450</v>
      </c>
      <c r="K46" s="279">
        <v>0</v>
      </c>
      <c r="L46" s="279">
        <v>2800</v>
      </c>
      <c r="M46" s="280" t="s">
        <v>473</v>
      </c>
    </row>
    <row r="47" spans="1:13" ht="15" customHeight="1">
      <c r="A47" s="466" t="s">
        <v>313</v>
      </c>
      <c r="B47" s="466"/>
      <c r="C47" s="466"/>
      <c r="D47" s="466"/>
      <c r="E47" s="466"/>
      <c r="F47" s="466"/>
      <c r="G47" s="466"/>
      <c r="H47" s="466"/>
      <c r="I47" s="466"/>
      <c r="J47" s="466"/>
      <c r="K47" s="466"/>
      <c r="L47" s="466"/>
      <c r="M47" s="466"/>
    </row>
    <row r="48" spans="1:13" ht="15" customHeight="1">
      <c r="A48" s="436" t="s">
        <v>479</v>
      </c>
      <c r="B48" s="436"/>
      <c r="C48" s="436"/>
      <c r="D48" s="436"/>
      <c r="E48" s="436"/>
      <c r="F48" s="436"/>
      <c r="G48" s="436"/>
      <c r="H48" s="436"/>
      <c r="I48" s="436"/>
      <c r="J48" s="436"/>
      <c r="K48" s="436"/>
      <c r="L48" s="436"/>
      <c r="M48" s="436"/>
    </row>
    <row r="49" spans="1:13" ht="34.5" customHeight="1">
      <c r="A49" s="272" t="s">
        <v>473</v>
      </c>
      <c r="B49" s="432" t="s">
        <v>314</v>
      </c>
      <c r="C49" s="432"/>
      <c r="D49" s="274">
        <v>335</v>
      </c>
      <c r="E49" s="275"/>
      <c r="F49" s="266">
        <v>335</v>
      </c>
      <c r="G49" s="266"/>
      <c r="H49" s="266">
        <v>335</v>
      </c>
      <c r="I49" s="266"/>
      <c r="J49" s="266">
        <v>335</v>
      </c>
      <c r="K49" s="266"/>
      <c r="L49" s="266">
        <v>335</v>
      </c>
      <c r="M49" s="276" t="s">
        <v>629</v>
      </c>
    </row>
    <row r="50" spans="1:13" ht="15" customHeight="1">
      <c r="A50" s="449" t="s">
        <v>315</v>
      </c>
      <c r="B50" s="449"/>
      <c r="C50" s="449"/>
      <c r="D50" s="277">
        <v>335</v>
      </c>
      <c r="E50" s="278"/>
      <c r="F50" s="279">
        <v>335</v>
      </c>
      <c r="G50" s="279">
        <v>0</v>
      </c>
      <c r="H50" s="279">
        <v>335</v>
      </c>
      <c r="I50" s="279">
        <v>0</v>
      </c>
      <c r="J50" s="279">
        <v>335</v>
      </c>
      <c r="K50" s="279">
        <v>0</v>
      </c>
      <c r="L50" s="279">
        <v>335</v>
      </c>
      <c r="M50" s="280" t="s">
        <v>473</v>
      </c>
    </row>
    <row r="51" spans="1:13" ht="15" customHeight="1">
      <c r="A51" s="466" t="s">
        <v>573</v>
      </c>
      <c r="B51" s="466"/>
      <c r="C51" s="466"/>
      <c r="D51" s="466"/>
      <c r="E51" s="466"/>
      <c r="F51" s="466"/>
      <c r="G51" s="466"/>
      <c r="H51" s="466"/>
      <c r="I51" s="466"/>
      <c r="J51" s="466"/>
      <c r="K51" s="466"/>
      <c r="L51" s="466"/>
      <c r="M51" s="466"/>
    </row>
    <row r="52" spans="1:13" ht="15" customHeight="1">
      <c r="A52" s="436" t="s">
        <v>522</v>
      </c>
      <c r="B52" s="436"/>
      <c r="C52" s="436"/>
      <c r="D52" s="436"/>
      <c r="E52" s="436"/>
      <c r="F52" s="436"/>
      <c r="G52" s="436"/>
      <c r="H52" s="436"/>
      <c r="I52" s="436"/>
      <c r="J52" s="436"/>
      <c r="K52" s="436"/>
      <c r="L52" s="436"/>
      <c r="M52" s="436"/>
    </row>
    <row r="53" spans="1:13" ht="27" customHeight="1">
      <c r="A53" s="272" t="s">
        <v>473</v>
      </c>
      <c r="B53" s="432" t="s">
        <v>560</v>
      </c>
      <c r="C53" s="432"/>
      <c r="D53" s="274">
        <v>0</v>
      </c>
      <c r="E53" s="275"/>
      <c r="F53" s="266">
        <v>800</v>
      </c>
      <c r="G53" s="266"/>
      <c r="H53" s="266">
        <v>800</v>
      </c>
      <c r="I53" s="266"/>
      <c r="J53" s="266">
        <v>800</v>
      </c>
      <c r="K53" s="266"/>
      <c r="L53" s="266">
        <v>800</v>
      </c>
      <c r="M53" s="276" t="s">
        <v>629</v>
      </c>
    </row>
    <row r="54" spans="1:13" ht="15" customHeight="1">
      <c r="A54" s="449" t="s">
        <v>523</v>
      </c>
      <c r="B54" s="449"/>
      <c r="C54" s="449"/>
      <c r="D54" s="277">
        <v>745</v>
      </c>
      <c r="E54" s="278"/>
      <c r="F54" s="279">
        <v>800</v>
      </c>
      <c r="G54" s="279">
        <v>0</v>
      </c>
      <c r="H54" s="279">
        <v>800</v>
      </c>
      <c r="I54" s="285"/>
      <c r="J54" s="279">
        <v>800</v>
      </c>
      <c r="K54" s="279">
        <v>0</v>
      </c>
      <c r="L54" s="279">
        <v>800</v>
      </c>
      <c r="M54" s="284"/>
    </row>
    <row r="55" spans="1:13" ht="30" customHeight="1">
      <c r="A55" s="449" t="s">
        <v>177</v>
      </c>
      <c r="B55" s="449"/>
      <c r="C55" s="449"/>
      <c r="D55" s="288">
        <v>40670.400000000001</v>
      </c>
      <c r="E55" s="289"/>
      <c r="F55" s="290" t="e">
        <v>#REF!</v>
      </c>
      <c r="G55" s="290" t="e">
        <v>#REF!</v>
      </c>
      <c r="H55" s="290" t="e">
        <v>#REF!</v>
      </c>
      <c r="I55" s="290" t="e">
        <v>#REF!</v>
      </c>
      <c r="J55" s="290" t="e">
        <v>#REF!</v>
      </c>
      <c r="K55" s="290" t="e">
        <v>#REF!</v>
      </c>
      <c r="L55" s="290">
        <v>62619</v>
      </c>
      <c r="M55" s="291"/>
    </row>
    <row r="58" spans="1:13">
      <c r="H58" s="293"/>
    </row>
  </sheetData>
  <mergeCells count="56">
    <mergeCell ref="A47:M47"/>
    <mergeCell ref="A48:M48"/>
    <mergeCell ref="A54:C54"/>
    <mergeCell ref="B49:C49"/>
    <mergeCell ref="A55:C55"/>
    <mergeCell ref="A52:M52"/>
    <mergeCell ref="B53:C53"/>
    <mergeCell ref="A50:C50"/>
    <mergeCell ref="A51:M51"/>
    <mergeCell ref="A44:M44"/>
    <mergeCell ref="A42:C42"/>
    <mergeCell ref="A43:M43"/>
    <mergeCell ref="B45:C45"/>
    <mergeCell ref="A46:C46"/>
    <mergeCell ref="A39:M39"/>
    <mergeCell ref="B40:C40"/>
    <mergeCell ref="B41:C41"/>
    <mergeCell ref="B31:C31"/>
    <mergeCell ref="B33:C33"/>
    <mergeCell ref="B37:C37"/>
    <mergeCell ref="A38:C38"/>
    <mergeCell ref="A36:M36"/>
    <mergeCell ref="A34:C34"/>
    <mergeCell ref="A35:M35"/>
    <mergeCell ref="B32:C32"/>
    <mergeCell ref="A27:C27"/>
    <mergeCell ref="A28:M28"/>
    <mergeCell ref="A29:M29"/>
    <mergeCell ref="B30:C30"/>
    <mergeCell ref="A21:C21"/>
    <mergeCell ref="A22:M22"/>
    <mergeCell ref="A24:C24"/>
    <mergeCell ref="A25:M25"/>
    <mergeCell ref="B17:C17"/>
    <mergeCell ref="B20:C20"/>
    <mergeCell ref="A18:C18"/>
    <mergeCell ref="A19:M19"/>
    <mergeCell ref="B26:C26"/>
    <mergeCell ref="B23:C23"/>
    <mergeCell ref="A12:M12"/>
    <mergeCell ref="B13:C13"/>
    <mergeCell ref="A11:M11"/>
    <mergeCell ref="A16:M16"/>
    <mergeCell ref="B14:C14"/>
    <mergeCell ref="A15:C15"/>
    <mergeCell ref="A5:M5"/>
    <mergeCell ref="A3:B3"/>
    <mergeCell ref="A1:M1"/>
    <mergeCell ref="B2:C2"/>
    <mergeCell ref="D3:M3"/>
    <mergeCell ref="A4:M4"/>
    <mergeCell ref="B6:C6"/>
    <mergeCell ref="B7:C7"/>
    <mergeCell ref="B8:C8"/>
    <mergeCell ref="B9:C9"/>
    <mergeCell ref="A10:C10"/>
  </mergeCells>
  <phoneticPr fontId="18" type="noConversion"/>
  <pageMargins left="1.2204724409448819" right="0.43307086614173229" top="0.27559055118110237" bottom="0.27559055118110237" header="0.51181102362204722" footer="0.11811023622047245"/>
  <pageSetup paperSize="9" scale="70" firstPageNumber="9" fitToHeight="0" pageOrder="overThenDown" orientation="portrait" useFirstPageNumber="1" horizontalDpi="3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15</vt:i4>
      </vt:variant>
      <vt:variant>
        <vt:lpstr>Pojmenované oblasti</vt:lpstr>
      </vt:variant>
      <vt:variant>
        <vt:i4>20</vt:i4>
      </vt:variant>
    </vt:vector>
  </HeadingPairs>
  <TitlesOfParts>
    <vt:vector size="35" baseType="lpstr">
      <vt:lpstr>Soupis</vt:lpstr>
      <vt:lpstr>Rekapitulace </vt:lpstr>
      <vt:lpstr>Příjmy souhrn</vt:lpstr>
      <vt:lpstr>Příjmy podrobně</vt:lpstr>
      <vt:lpstr>Příjmy-HČ</vt:lpstr>
      <vt:lpstr>Rekapitulace odborů</vt:lpstr>
      <vt:lpstr>mzdy</vt:lpstr>
      <vt:lpstr>velké opravy</vt:lpstr>
      <vt:lpstr>transfery</vt:lpstr>
      <vt:lpstr>sportovní zařízení</vt:lpstr>
      <vt:lpstr>členské příspěvky</vt:lpstr>
      <vt:lpstr>OVS</vt:lpstr>
      <vt:lpstr>plány rozvoje</vt:lpstr>
      <vt:lpstr>PO školství </vt:lpstr>
      <vt:lpstr>PO OVVI</vt:lpstr>
      <vt:lpstr>'členské příspěvky'!Názvy_tisku</vt:lpstr>
      <vt:lpstr>mzdy!Názvy_tisku</vt:lpstr>
      <vt:lpstr>OVS!Názvy_tisku</vt:lpstr>
      <vt:lpstr>'plány rozvoje'!Názvy_tisku</vt:lpstr>
      <vt:lpstr>'PO OVVI'!Názvy_tisku</vt:lpstr>
      <vt:lpstr>'PO školství '!Názvy_tisku</vt:lpstr>
      <vt:lpstr>'Příjmy podrobně'!Názvy_tisku</vt:lpstr>
      <vt:lpstr>'sportovní zařízení'!Názvy_tisku</vt:lpstr>
      <vt:lpstr>transfery!Názvy_tisku</vt:lpstr>
      <vt:lpstr>'velké opravy'!Názvy_tisku</vt:lpstr>
      <vt:lpstr>'členské příspěvky'!Oblast_tisku</vt:lpstr>
      <vt:lpstr>mzdy!Oblast_tisku</vt:lpstr>
      <vt:lpstr>OVS!Oblast_tisku</vt:lpstr>
      <vt:lpstr>'plány rozvoje'!Oblast_tisku</vt:lpstr>
      <vt:lpstr>'PO OVVI'!Oblast_tisku</vt:lpstr>
      <vt:lpstr>'PO školství '!Oblast_tisku</vt:lpstr>
      <vt:lpstr>'Rekapitulace '!Oblast_tisku</vt:lpstr>
      <vt:lpstr>'sportovní zařízení'!Oblast_tisku</vt:lpstr>
      <vt:lpstr>transfery!Oblast_tisku</vt:lpstr>
      <vt:lpstr>'velké opravy'!Oblast_tisku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Kroutilova Zdenka</dc:creator>
  <cp:lastModifiedBy>Kotelenska Jaroslava</cp:lastModifiedBy>
  <cp:lastPrinted>2015-12-08T10:17:19Z</cp:lastPrinted>
  <dcterms:created xsi:type="dcterms:W3CDTF">2015-08-19T09:29:45Z</dcterms:created>
  <dcterms:modified xsi:type="dcterms:W3CDTF">2015-12-09T09:55:21Z</dcterms:modified>
</cp:coreProperties>
</file>