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25" activeTab="4"/>
  </bookViews>
  <sheets>
    <sheet name="Rekapitulace stavby" sheetId="1" r:id="rId1"/>
    <sheet name="ON.1 - Ostatní náklady" sheetId="2" r:id="rId2"/>
    <sheet name="VRN.1 - Vedlejší rozpočto..." sheetId="3" r:id="rId3"/>
    <sheet name="VRN.2 - Náklady na zajišt..." sheetId="4" r:id="rId4"/>
    <sheet name="Pokyny pro vyplnění" sheetId="5" r:id="rId5"/>
  </sheets>
  <definedNames>
    <definedName name="_xlnm._FilterDatabase" localSheetId="1" hidden="1">'ON.1 - Ostatní náklady'!$C$76:$K$76</definedName>
    <definedName name="_xlnm._FilterDatabase" localSheetId="2" hidden="1">'VRN.1 - Vedlejší rozpočto...'!$C$76:$K$76</definedName>
    <definedName name="_xlnm._FilterDatabase" localSheetId="3" hidden="1">'VRN.2 - Náklady na zajišt...'!$C$76:$K$76</definedName>
    <definedName name="_xlnm.Print_Titles" localSheetId="1">'ON.1 - Ostatní náklady'!$76:$76</definedName>
    <definedName name="_xlnm.Print_Titles" localSheetId="0">'Rekapitulace stavby'!$49:$49</definedName>
    <definedName name="_xlnm.Print_Titles" localSheetId="2">'VRN.1 - Vedlejší rozpočto...'!$76:$76</definedName>
    <definedName name="_xlnm.Print_Titles" localSheetId="3">'VRN.2 - Náklady na zajišt...'!$76:$76</definedName>
    <definedName name="_xlnm.Print_Area" localSheetId="1">'ON.1 - Ostatní náklady'!$C$4:$J$36,'ON.1 - Ostatní náklady'!$C$42:$J$58,'ON.1 - Ostatní náklady'!$C$64:$K$160</definedName>
    <definedName name="_xlnm.Print_Area" localSheetId="4">'Pokyny pro vyplnění'!$B$2:$K$69,'Pokyny pro vyplnění'!$B$72:$K$116,'Pokyny pro vyplnění'!$B$119:$K$188,'Pokyny pro vyplnění'!$B$192:$K$212</definedName>
    <definedName name="_xlnm.Print_Area" localSheetId="0">'Rekapitulace stavby'!$D$4:$AO$33,'Rekapitulace stavby'!$C$39:$AQ$55</definedName>
    <definedName name="_xlnm.Print_Area" localSheetId="2">'VRN.1 - Vedlejší rozpočto...'!$C$4:$J$36,'VRN.1 - Vedlejší rozpočto...'!$C$42:$J$58,'VRN.1 - Vedlejší rozpočto...'!$C$64:$K$135</definedName>
    <definedName name="_xlnm.Print_Area" localSheetId="3">'VRN.2 - Náklady na zajišt...'!$C$4:$J$36,'VRN.2 - Náklady na zajišt...'!$C$42:$J$58,'VRN.2 - Náklady na zajišt...'!$C$64:$K$88</definedName>
  </definedNames>
  <calcPr fullCalcOnLoad="1"/>
</workbook>
</file>

<file path=xl/sharedStrings.xml><?xml version="1.0" encoding="utf-8"?>
<sst xmlns="http://schemas.openxmlformats.org/spreadsheetml/2006/main" count="2197" uniqueCount="482">
  <si>
    <t>Export VZ</t>
  </si>
  <si>
    <t>List obsahuje:</t>
  </si>
  <si>
    <t>3.0</t>
  </si>
  <si>
    <t/>
  </si>
  <si>
    <t>False</t>
  </si>
  <si>
    <t>{9406bf60-3542-453b-b008-9215a0add106}</t>
  </si>
  <si>
    <t>&gt;&gt;  skryté sloupce  &lt;&lt;</t>
  </si>
  <si>
    <t>0,01</t>
  </si>
  <si>
    <t>21</t>
  </si>
  <si>
    <t>15</t>
  </si>
  <si>
    <t>REKAPITULACE STAVBY</t>
  </si>
  <si>
    <t>v ---  níže se nacházejí doplnkové a pomocné údaje k sestavám  --- v</t>
  </si>
  <si>
    <t>Návod na vyplnění</t>
  </si>
  <si>
    <t>0,001</t>
  </si>
  <si>
    <t>Kód:</t>
  </si>
  <si>
    <t>S-2016-1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</si>
  <si>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</si>
  <si>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</si>
  <si>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Vedlejší a ostatní rozpočtové náklady</t>
  </si>
  <si>
    <t>KSO:</t>
  </si>
  <si>
    <t>CC-CZ:</t>
  </si>
  <si>
    <t>Místo:</t>
  </si>
  <si>
    <t xml:space="preserve"> </t>
  </si>
  <si>
    <t>Datum:</t>
  </si>
  <si>
    <t>2.6.2016</t>
  </si>
  <si>
    <t>Zadavatel:</t>
  </si>
  <si>
    <t>IČ:</t>
  </si>
  <si>
    <t>00299308</t>
  </si>
  <si>
    <t xml:space="preserve"> Statutární město Olomouc</t>
  </si>
  <si>
    <t>DIČ:</t>
  </si>
  <si>
    <t>CZ00299308</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</si>
  <si>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</si>
  <si>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</si>
  <si>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</si>
  <si>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</si>
  <si>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</si>
  <si>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</si>
  <si>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</si>
  <si>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</si>
  <si>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</si>
  <si>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</si>
  <si>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</si>
  <si>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</si>
  <si>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</si>
  <si>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</si>
  <si>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</si>
  <si>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</si>
  <si>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</si>
  <si>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</si>
  <si>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</si>
  <si>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</si>
  <si>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</si>
  <si>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</si>
  <si>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</si>
  <si>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</si>
  <si>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</si>
  <si>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</si>
  <si>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</si>
  <si>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</si>
  <si>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</si>
  <si>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</si>
  <si>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</si>
  <si>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</si>
  <si>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</si>
  <si>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</si>
  <si>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</si>
  <si>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</si>
  <si>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</si>
  <si>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</si>
  <si>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</si>
  <si>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</si>
  <si>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</si>
  <si>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</si>
  <si>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</si>
  <si>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ON.1</t>
  </si>
  <si>
    <t>Ostatní náklady</t>
  </si>
  <si>
    <t>OST</t>
  </si>
  <si>
    <t>1</t>
  </si>
  <si>
    <t>{418975a9-20ba-4228-a686-dc38884f1022}</t>
  </si>
  <si>
    <t>2</t>
  </si>
  <si>
    <t>VRN.1</t>
  </si>
  <si>
    <t>Vedlejší rozpočtové náklady</t>
  </si>
  <si>
    <t>VON</t>
  </si>
  <si>
    <t>{8e22251c-dcd9-45ad-9676-24f50a024376}</t>
  </si>
  <si>
    <t>VRN.2</t>
  </si>
  <si>
    <t>Náklady na zajištění archeologických prací</t>
  </si>
  <si>
    <t>{d89530d4-7919-494f-a590-2af677f46c5f}</t>
  </si>
  <si>
    <t>Zpět na list:</t>
  </si>
  <si>
    <t>KRYCÍ LIST SOUPISU</t>
  </si>
  <si>
    <t>Objekt:</t>
  </si>
  <si>
    <t>ON.1 - Ostatní náklady</t>
  </si>
  <si>
    <t>REKAPITULACE ČLENĚNÍ SOUPISU PRACÍ</t>
  </si>
  <si>
    <t>Kód dílu - Popis</t>
  </si>
  <si>
    <t>Cena celkem [CZK]</t>
  </si>
  <si>
    <t>Náklady soupisu celkem</t>
  </si>
  <si>
    <t>-1</t>
  </si>
  <si>
    <t>OST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</si>
  <si>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</si>
  <si>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</si>
  <si>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</si>
  <si>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</si>
  <si>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</si>
  <si>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</si>
  <si>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</si>
  <si>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</si>
  <si>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</si>
  <si>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</si>
  <si>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</si>
  <si>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</si>
  <si>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</si>
  <si>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</si>
  <si>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4</t>
  </si>
  <si>
    <t>ROZPOCET</t>
  </si>
  <si>
    <t>K</t>
  </si>
  <si>
    <t>012103001</t>
  </si>
  <si>
    <t>Náklady na geodetické práce před výstavbou</t>
  </si>
  <si>
    <t>Kč</t>
  </si>
  <si>
    <t>262144</t>
  </si>
  <si>
    <t>1653782060</t>
  </si>
  <si>
    <t>PP</t>
  </si>
  <si>
    <t>Náklady na průzkumné, geodetické a projektové práce geodetické před výstavbou</t>
  </si>
  <si>
    <t>P</t>
  </si>
  <si>
    <t>Poznámka k položce:
Jedná se zejména o náklady na zajištění: 
- geodetického vytýčení hlavních bodů stavebních objektů před zahájením stavebních prací,
- vytýčení staveniště,
- vytýčení ochranných pásem,
- vytýčení zajišťovacích bodů stavby,
- vytýčení kontrolních bodů na stávajících objektech pro zajištění pasportizace stávajících konstrukcí,
apod.
Veškerá geodetická zaměření budou zapisována do stavebního deníku a jejich výsledek bude předán objednateli v elektronické a papírové podobě.</t>
  </si>
  <si>
    <t>VV</t>
  </si>
  <si>
    <t>Součet</t>
  </si>
  <si>
    <t>012203001</t>
  </si>
  <si>
    <t>Náklady na geodetické práce při provádění stavby</t>
  </si>
  <si>
    <t>-1702913950</t>
  </si>
  <si>
    <t>Náklady na průzkumné, geodetické a projektové práce geodetické při provádění stavby</t>
  </si>
  <si>
    <t>Poznámka k položce:
Jedná se zejména o náklady na zajištění:
- dokumentace zakrývaných konstrukcí a liniových staveb geodetickým zaměřením,
- vytyčovacích prácí k jednotlivým stavebním objektům,
- zaměření stávajících napojení přílehlých produktovodů/konstrukcí k navrhovaným produktovodům/konstrukcím, 
- kontrolních měření prováděných stavebních prací (ověření umístění prováděných konstrukcí dle projektové dokumentace),
-  zaměření objemů výkopových prací,
- veškerých měření, které mají charakter kontrolních a upřesňujících činností,
apod.
Veškerá geodetická zaměření budou zapisována do stavebního deníku a jejich výsledek bude předán objednateli v elektronické a papírové podobě.</t>
  </si>
  <si>
    <t>3</t>
  </si>
  <si>
    <t>012303001</t>
  </si>
  <si>
    <t>Náklady na geodetické práce po výstavbě</t>
  </si>
  <si>
    <t>885550095</t>
  </si>
  <si>
    <t>Náklady na průzkumné, geodetické a projektové práce geodetické práce po výstavbě</t>
  </si>
  <si>
    <t>Poznámka k položce:
Jedná se zejména o náklady na zajištění:
- dokumentace skutečného stavu geodetickým zaměřením, 
- kontrolního měření změn polohy novostavby v průběhu zkušebního provozu pokud je zkušební provoz součástí SOD,
apod.
Veškerá geodetická zaměření budou zapisována do stavebního deníku a jejich výsledek bude předán objednateli v elektronické a papírové podobě.</t>
  </si>
  <si>
    <t>013254001</t>
  </si>
  <si>
    <t>Náklady na vyhotovení dokumentace skutečného provedení stavby</t>
  </si>
  <si>
    <t>-439758816</t>
  </si>
  <si>
    <t>Náklad na projektové práce pro zhotovení dokumentace skutečného provedení stavby (výkresová a textová část)</t>
  </si>
  <si>
    <t>Poznámka k položce:
Jedná se zejména o náklady na zajištění dokumentace skutečného provedení díla v rozsahu dle platné vyhlášky na dokumentaci staveb v počtu 5 x papírově a 1 x elektronicky ve formátu DWG a PDF.</t>
  </si>
  <si>
    <t>5</t>
  </si>
  <si>
    <t>013251201</t>
  </si>
  <si>
    <t>Náklady na pasportizaci stávajících objektů</t>
  </si>
  <si>
    <t>1934745723</t>
  </si>
  <si>
    <t>Poznámka k položce:
Jedná se zejména o náklady na zajištění pasportizace nemovitostí a objektů včetně pozemních komunikací dotčených stavební činností před zahájením a po dokončení stavebních prací formou fotodokumentace nebo videozáznamu.
Cílem pasportizace je zachycení existujícího stavu objektů a konstrukcí, případných poruch a poškození, kvantitativní definování šířky trhlin a dalších poruch.</t>
  </si>
  <si>
    <t>6</t>
  </si>
  <si>
    <t>013254101</t>
  </si>
  <si>
    <t>Náklady na monitoring průběhu výstavby</t>
  </si>
  <si>
    <t>1393988542</t>
  </si>
  <si>
    <t>Náklady na pořízení fotografií nebo videozáznamů zakrývaných konstrukcí a postupu výstavby.</t>
  </si>
  <si>
    <t>7</t>
  </si>
  <si>
    <t>013284001</t>
  </si>
  <si>
    <t>Náklady na zpracování a vedení plánu KZP</t>
  </si>
  <si>
    <t>-1350481483</t>
  </si>
  <si>
    <t>Náklad na zpracování dokumentu KZP a evidenci provedených zkoušek, revizí a měření.</t>
  </si>
  <si>
    <t xml:space="preserve">Poznámka k položce:
KZP = kontrolní a zkušební plán je dokument zpracovaný do podrobností kontrolovatelných položek rozpočtu, povinně obsahující všechny zkoušky, revize a měření požadované technickými normami a předpisy ve vztahu k prováděným pracím, dodávkám a službám.
</t>
  </si>
  <si>
    <t>8</t>
  </si>
  <si>
    <t>043103001</t>
  </si>
  <si>
    <t xml:space="preserve">Náklady na provedení zkoušek, revizí a měření </t>
  </si>
  <si>
    <t>765689242</t>
  </si>
  <si>
    <t>Náklady na provedení zkoušek, revizí a měření, které jsou vyžadovány v  technických normách a dalších předpisech ve vztahu k prováděným pracím, dodávkám a službám.</t>
  </si>
  <si>
    <t>9</t>
  </si>
  <si>
    <t>090001001</t>
  </si>
  <si>
    <t>Náklady na vyhotovení dokumentace k předání stavby</t>
  </si>
  <si>
    <t>-1674963114</t>
  </si>
  <si>
    <t>Náklady spojené s vyhotovením, kopírováním a kompletací všech dokumentů požadovaných podle znění SOD a VOP k předání stavby objednateli.</t>
  </si>
  <si>
    <t>10</t>
  </si>
  <si>
    <t>090001002</t>
  </si>
  <si>
    <t>Ostatní náklady vyplývající ze znění SOD a VOP</t>
  </si>
  <si>
    <t>507966744</t>
  </si>
  <si>
    <t>Poznámka k položce:
Jedná se zejména o náklady:
- na sjednání bankovních záruk,
- na sjednání pojištění odpovědnosti za škodu způsobenou provozní činností včetně odpovědnosti vyplývající z provádění stavebně-montážní činnosti,
- na vypracování technologických postupů,
- na vypracování oznámení změn a změnových listů,
- spojené s převzetím staveniště,
- spojené s předáním díla, 
apod.</t>
  </si>
  <si>
    <t>11</t>
  </si>
  <si>
    <t>091002101</t>
  </si>
  <si>
    <t>Náklady na publicitu projektu SMOl - informační tabule</t>
  </si>
  <si>
    <t>Kus</t>
  </si>
  <si>
    <t>-1099052922</t>
  </si>
  <si>
    <t>Náklad na zřízení informační tabule 1500 x 1000 nebo 2500 x 2000 (šxv) s potiskem informací o stavbě podle vzoru SMOl včetně jejich nosné konstrukce.</t>
  </si>
  <si>
    <t>Poznámka k položce:
Náklad zahrnuje cenu za  dodávku, montáž, údržbu, demontáž a likvidaci informační tabule.</t>
  </si>
  <si>
    <t>12</t>
  </si>
  <si>
    <t>012303101</t>
  </si>
  <si>
    <t>Náklady na vyhotovení geometrických plánů</t>
  </si>
  <si>
    <t>ks</t>
  </si>
  <si>
    <t>1156368569</t>
  </si>
  <si>
    <t xml:space="preserve">Poznámka k položce:
Jedná se zejména o náklady na vypracování geometrických plánů ve formě a dle požadavků KÚ pro vklad do KN.
Geometrické plány budou zpracovány:
- pro nově vybudované objekty a přístavby,
- pro nově vzniklé služebnosti (věcná břemena),
- pro zcelení nebo rozdělení pozemků,
apod.
Geometrické plány budou předány objednateli písemně v 6-ti vyhotoveních a jednou elektronicky.
</t>
  </si>
  <si>
    <t>13</t>
  </si>
  <si>
    <t>013274001</t>
  </si>
  <si>
    <t>Náklady na vyhotovení realizační (dílenské) dokumentace</t>
  </si>
  <si>
    <t>1988972608</t>
  </si>
  <si>
    <t>Náklady na realizační (dílenskou) dokumentaci a/nebo dokumentaci postupu bouracích prací.</t>
  </si>
  <si>
    <t xml:space="preserve">Poznámka k položce:
Náklad zhotovitele na zpracování realizační (dílenské) dokumentace. 
Náklad na zhotovení dokumentace postupu bouracích prací.
Soulad realizační dokumentace se zadávací dokumentací (dokumentací pro provádení stavby) musí být před vlastní realizací odsouhlasena autorským dozorem.
</t>
  </si>
  <si>
    <t>14</t>
  </si>
  <si>
    <t>011403001</t>
  </si>
  <si>
    <t>Náklady na provedení rozborů na výskyt nebezpečných látek bez rozlišení</t>
  </si>
  <si>
    <t>451036842</t>
  </si>
  <si>
    <t xml:space="preserve">Náklady na provedení rozborů odtěženého/vybouraného materiálu/hmot na výskyt nebezpečných látek. </t>
  </si>
  <si>
    <t>011434001</t>
  </si>
  <si>
    <t>Náklady na měření (monitorování) vlivů stavebních prací</t>
  </si>
  <si>
    <t>-1688615224</t>
  </si>
  <si>
    <t>Náklady na měření (monitorování) vlivů stavebních prací na okolí staveniště v průběhu výstavby a zkušebního provozu</t>
  </si>
  <si>
    <t xml:space="preserve">Poznámka k položce:
Jedná se zejména o náklady na zajištění:
- monitoringu hlukové zátěže při výstavbě včetně vyhodnocení a zřízení případných opravných prostředků při výstavbě,
- monitoringu znečištění ovzduší při výstavbě včetně vyhodnocení a zřízení případných opravných prostředků při výstavbě,
- monitoringu vibrací při výstavbě včetně vyhodnocení a zřízení případných opravných prostředků při výstavbě,
apod.
</t>
  </si>
  <si>
    <t>16</t>
  </si>
  <si>
    <t>049203001</t>
  </si>
  <si>
    <t>Náklady na činnost, zkoušky a měření stanovené zvláštními předpisy</t>
  </si>
  <si>
    <t>360083137</t>
  </si>
  <si>
    <t xml:space="preserve">Poznámka k položce:
Jedná se zejména o náklady na zajištění inženýrské činnosti prováděné v průběhu stavebních prací předepsané zvláštními předpisy (například předpisy ČD apod.).
</t>
  </si>
  <si>
    <t>17</t>
  </si>
  <si>
    <t>091002102</t>
  </si>
  <si>
    <t>Náklady na provoz informačního technika</t>
  </si>
  <si>
    <t>1207850427</t>
  </si>
  <si>
    <t xml:space="preserve">Poznámka k položce:
Informační technik zajišťuje po dobu provádění díla styk s veřejností v rozsahu XX hodin týdně (pondělí až pátek X hodiny denně), jeho náplní je informovat veřejnost, místní obyvatele, podnikatele a organizace v oblasti dotčené stavbou o záměrech týkajících se zejména dopravních omezení, výluk v dodávce elektrické energie, plynu a vody a dalších omezujících opatřeních.
</t>
  </si>
  <si>
    <t>18</t>
  </si>
  <si>
    <t>091002103</t>
  </si>
  <si>
    <t>Náklady na aktualizaci webových stránek</t>
  </si>
  <si>
    <t>1324965204</t>
  </si>
  <si>
    <t>Náklady na pracovníka zhotovitele, který bude průběžně udržovat a aktualizovat informace  o průběhu stavby na webových stránkách www.olomouc.eu.</t>
  </si>
  <si>
    <t xml:space="preserve">Poznámka k položce:
Zejména se jedná o informace o:
- uzavírkách,
- výlukách,
- objízdných trasách,
- kontaktech na odpovědné pracovníky,
apod.
</t>
  </si>
  <si>
    <t>VRN.1 - Vedlejší rozpočtové náklady</t>
  </si>
  <si>
    <t>VRN -   Vedlejší rozpočtové náklady</t>
  </si>
  <si>
    <t>VRN</t>
  </si>
  <si>
    <t xml:space="preserve">  Vedlejší rozpočtové náklady</t>
  </si>
  <si>
    <t>012103101</t>
  </si>
  <si>
    <t>Náklady na vytýčení inženýrských sítí</t>
  </si>
  <si>
    <t>1024</t>
  </si>
  <si>
    <t>1775039649</t>
  </si>
  <si>
    <t>Vytýčení inženýrských sítí dotčených nebo souvisejících se stavbou před a v průběhu výstavby.</t>
  </si>
  <si>
    <t>030001001</t>
  </si>
  <si>
    <t>Náklady na zřízení zařízení staveniště v souladu s dokumentací ZOV</t>
  </si>
  <si>
    <t>796712806</t>
  </si>
  <si>
    <t>Náklady na dokumentaci ZS, na přípravu území pro ZS včetně odstranění materiálu a konstrukcí v prostoru staveniště, na vybudování odběrných míst, na zřízení přípojek médií, na vlastní vybudování objektů ZS, provizornich komunikací, oplocení a osvětlení pěších/dopravních koridorů apod.</t>
  </si>
  <si>
    <t>030001002</t>
  </si>
  <si>
    <t>Náklady na provoz a údržbu zařízení staveniště</t>
  </si>
  <si>
    <t>-1656609831</t>
  </si>
  <si>
    <t>Náklady na vybavení/pronájem objektů ZS, náklady na energie, úklid, údržbu a opravy objektů ZS, čištění pojezdových a manipulačních ploch, zabezpečení staveniště apod.</t>
  </si>
  <si>
    <t>039001003</t>
  </si>
  <si>
    <t>Náklady na zrušení zařízení staveniště</t>
  </si>
  <si>
    <t>-539450297</t>
  </si>
  <si>
    <t xml:space="preserve">Náklady na demontáž/odstranění objektů ZS a jejich odvozu a náklady na uvedení pozemku do původního stavu včetně nákladů s tím spojených.
</t>
  </si>
  <si>
    <t>034403001</t>
  </si>
  <si>
    <t>Náklady na dopravní značení na staveništi a/nebo v okolí staveniště</t>
  </si>
  <si>
    <t>28903536</t>
  </si>
  <si>
    <t>Náklady na zřízení, údržbu a zrušení dočasného dopravního značení, potřebného k zajištění přístupu nebo provozu na staveništi a/nebo v okolí staveniště.</t>
  </si>
  <si>
    <t>041703002</t>
  </si>
  <si>
    <t>Náklady na zajištění kolektivní bezpečnosti osob</t>
  </si>
  <si>
    <t>-1393076254</t>
  </si>
  <si>
    <t>Náklady na zbudování, údržbu a zrušení prostředků a konstrukcí na zajištění kolektivní bezpečnosti osob.</t>
  </si>
  <si>
    <t>Poznámka k položce:
Jedná se zejména o náklady na zajištění:
- osazeníí výstaražných a informačních tabulí/tabulek
- zabezpečení okrajů konstrukcí proti pádu osob
- zabepečení  komunikací pro pohyb osob po staveništi
- zabezpečení přechodů přes výkopy 
- a další prvky kolektivní ochrany osob.</t>
  </si>
  <si>
    <t>045203001</t>
  </si>
  <si>
    <t>Kompletační činnost</t>
  </si>
  <si>
    <t>1400615144</t>
  </si>
  <si>
    <t>Náklad zhotovitele na řízení a koordinaci subdodavatelů.</t>
  </si>
  <si>
    <t xml:space="preserve">Poznámka k položce:
  </t>
  </si>
  <si>
    <t>049103001</t>
  </si>
  <si>
    <t>Náklady na inženýrskou činnost zhotovitele vzniklou v souvislosti s realizací stavby</t>
  </si>
  <si>
    <t>1692090768</t>
  </si>
  <si>
    <t>Inženýrská činnost prováděná v průběhu stavebních prací vyplývající z povahy díla, a požadavků v SOD a VOP</t>
  </si>
  <si>
    <t>Poznámka k položce:
Jedná se zejména o náklady na zajištění:
- vyřízení záborů, žádostí o uzavírky¨,
- vyřízení stanovisek dotčených orgánů ke kolaudaci,
- jednání s úřady,
- jednání s dotčenými účastníky stavebního řízení,
- zpracování havarijního a povodňového plánu,
apod.</t>
  </si>
  <si>
    <t>049103002</t>
  </si>
  <si>
    <t>Náklady vzniklé v souvislosti s realizací stavby</t>
  </si>
  <si>
    <t>2044190139</t>
  </si>
  <si>
    <t>Náklady vzniklé v průběhu stavebních prací vyplývající z povahy díla, a  požadavků v SOD a VOP</t>
  </si>
  <si>
    <t>Poznámka k položce:
Jedná se zejména o náklady na zajištění:
- čištění veřejných komunikací znečištěných v souvislosti s realizací stavby
- zimní údržby komunikací přístupných veřejnosti v obvodu staveniště
- ochrany díla,
apod.</t>
  </si>
  <si>
    <t>062002001</t>
  </si>
  <si>
    <t>Ztížené dopravní podmínky</t>
  </si>
  <si>
    <t>-2089861482</t>
  </si>
  <si>
    <t>Náklad na zajištění dopravní obsluhy přiléhajících nemovitostí, obchodů a služeb včetně provozu pěších.</t>
  </si>
  <si>
    <t>073002001</t>
  </si>
  <si>
    <t>Ztížený pohyb vozidel v centrech měst</t>
  </si>
  <si>
    <t>-2117227234</t>
  </si>
  <si>
    <t xml:space="preserve">Náklad na vliv způsobený ztíženým pohybem vozidel a obsluhy stavby v centrech měst.
</t>
  </si>
  <si>
    <t>071002001</t>
  </si>
  <si>
    <t>Provoz investora, třetích osob</t>
  </si>
  <si>
    <t>-830655559</t>
  </si>
  <si>
    <t>Náklad na zvýšení rozpočtových nákladů z titulu rušení dopravy vně i uvnitř staveniště, vlivu prostředí, přestávek v práci nařízených investorem a ostatních vlivů způsobených investorem.</t>
  </si>
  <si>
    <t>079002001</t>
  </si>
  <si>
    <t>Ostatní provozní vlivy</t>
  </si>
  <si>
    <t>-1278327342</t>
  </si>
  <si>
    <t>Náklady na vliv ostatních provozních vlivů</t>
  </si>
  <si>
    <t>Poznámka k položce:
Jedná se zejména o náklady na:
- práce na těžce přístupných místech,
- práce v ochranných pásmech,
- práce na památkově chráněném objektu,
apod.</t>
  </si>
  <si>
    <t>VRN.2 - Náklady na zajištění archeologických prací</t>
  </si>
  <si>
    <t>R001</t>
  </si>
  <si>
    <t>Denní pronájem kontejneru o objemu 5 m3.</t>
  </si>
  <si>
    <t>den</t>
  </si>
  <si>
    <t>1535252150</t>
  </si>
  <si>
    <t>Poznámka k položce:
Pronájem kontejnerů pro potřeby záchranného archeologického průzkumu</t>
  </si>
  <si>
    <t>R002</t>
  </si>
  <si>
    <t>Odvoz výkopku v kontejneru 5 m3 na recyklační centrum za 1. km</t>
  </si>
  <si>
    <t>m3</t>
  </si>
  <si>
    <t>-983461968</t>
  </si>
  <si>
    <t>R003</t>
  </si>
  <si>
    <t xml:space="preserve">Příplatek za každý další km za odvoz výkoku v kontejnerech </t>
  </si>
  <si>
    <t>506223845</t>
  </si>
  <si>
    <t>Příplatek za každý další km za odvoz výkoku v kontejnerech</t>
  </si>
  <si>
    <t>171201211</t>
  </si>
  <si>
    <t>Poplatek za uložení odpadu ze sypaniny na skládce (skládkovné)</t>
  </si>
  <si>
    <t>t</t>
  </si>
  <si>
    <t>1301350947</t>
  </si>
  <si>
    <t>Uložení sypaniny poplatek za uložení sypaniny na skládce (skládkovné)</t>
  </si>
  <si>
    <t>PSC</t>
  </si>
  <si>
    <t>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</si>
  <si>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</si>
  <si>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</si>
  <si>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</si>
  <si>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</si>
  <si>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</si>
  <si>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</si>
  <si>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</si>
  <si>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</si>
  <si>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</si>
  <si>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</si>
  <si>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</si>
  <si>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</si>
  <si>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</si>
  <si>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</si>
  <si>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</si>
  <si>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</si>
  <si>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ING</t>
  </si>
  <si>
    <t>Stavební objekt inženýrský</t>
  </si>
  <si>
    <t>PRO</t>
  </si>
  <si>
    <t>Provozní soubor</t>
  </si>
  <si>
    <t>Vedlejší a ostatní náklady</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</si>
  <si>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</si>
  <si>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</si>
  <si>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</si>
  <si>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</si>
  <si>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</si>
  <si>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</si>
  <si>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</si>
  <si>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</si>
  <si>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</si>
  <si>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</si>
  <si>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</si>
  <si>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</si>
  <si>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</si>
  <si>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</si>
  <si>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</si>
  <si>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</si>
  <si>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</si>
  <si>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</si>
  <si>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</si>
  <si>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</si>
  <si>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</si>
  <si>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</si>
  <si>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</si>
  <si>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</si>
  <si>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</si>
  <si>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</si>
  <si>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</si>
  <si>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</si>
  <si>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</si>
  <si>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</si>
  <si>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</si>
  <si>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</si>
  <si>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</si>
  <si>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</si>
  <si>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</si>
  <si>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</si>
  <si>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</si>
  <si>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</si>
  <si>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</si>
  <si>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</si>
  <si>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</si>
  <si>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</si>
  <si>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</si>
  <si>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</si>
  <si>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</si>
  <si>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</si>
  <si>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</si>
  <si>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</si>
  <si>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</si>
  <si>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</si>
  <si>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</si>
  <si>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</si>
  <si>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</si>
  <si>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</si>
  <si>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</si>
  <si>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</si>
  <si>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</si>
  <si>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</si>
  <si>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</si>
  <si>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</si>
  <si>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</si>
  <si>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</si>
  <si>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</si>
  <si>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</si>
  <si>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</si>
  <si>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</si>
  <si>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</si>
  <si>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</si>
  <si>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</si>
  <si>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</si>
  <si>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</si>
  <si>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</si>
  <si>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</si>
  <si>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</si>
  <si>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</si>
  <si>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</si>
  <si>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</si>
  <si>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</si>
  <si>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</si>
  <si>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</si>
  <si>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</si>
  <si>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</si>
  <si>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</si>
  <si>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</si>
  <si>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</si>
  <si>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</si>
  <si>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</si>
  <si>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</si>
  <si>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</si>
  <si>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</si>
  <si>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</si>
  <si>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</si>
  <si>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</si>
  <si>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</si>
  <si>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</si>
  <si>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</si>
  <si>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</si>
  <si>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</si>
  <si>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</si>
  <si>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</si>
  <si>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</si>
  <si>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</si>
  <si>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</si>
  <si>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</si>
  <si>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</si>
  <si>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</si>
  <si>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</si>
  <si>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</si>
  <si>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</si>
  <si>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</si>
  <si>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</si>
  <si>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</si>
  <si>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</si>
  <si>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</si>
  <si>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</si>
  <si>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</si>
  <si>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</si>
  <si>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</si>
  <si>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</si>
  <si>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</si>
  <si>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</si>
  <si>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</si>
  <si>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</si>
  <si>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</si>
  <si>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</si>
  <si>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</si>
  <si>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</si>
  <si>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</si>
  <si>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</si>
  <si>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</si>
  <si>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</si>
  <si>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</si>
  <si>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</si>
  <si>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</si>
  <si>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</si>
  <si>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</si>
  <si>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</si>
  <si>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</si>
  <si>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</si>
  <si>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</si>
  <si>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</si>
  <si>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</si>
  <si>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</si>
  <si>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</si>
  <si>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</si>
  <si>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</si>
  <si>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</si>
  <si>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</si>
  <si>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</si>
  <si>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</si>
  <si>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</si>
  <si>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</si>
  <si>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</si>
  <si>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</si>
  <si>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</si>
  <si>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</si>
  <si>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</si>
  <si>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</si>
  <si>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</si>
  <si>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</si>
  <si>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VOLITELNÁ POLOŽKA O POUŽITÍ ROZHODNE PROJEKTANT V PŘÍPRAVNÉ FÁZI PROJEKTU</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</si>
</sst>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66">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6"/>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2"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2" borderId="0" applyNumberFormat="0" applyBorder="0" applyAlignment="0" applyProtection="0"/>
    <xf numFmtId="0" fontId="51" fillId="6"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5"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8"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0" fontId="48" fillId="3" borderId="0" applyNumberFormat="0" applyBorder="0" applyAlignment="0" applyProtection="0"/>
    <xf numFmtId="0" fontId="43" fillId="2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4" borderId="0" applyNumberFormat="0" applyBorder="0" applyAlignment="0" applyProtection="0"/>
    <xf numFmtId="0" fontId="52" fillId="0" borderId="0" applyNumberFormat="0" applyFill="0" applyBorder="0" applyAlignment="0" applyProtection="0"/>
    <xf numFmtId="0" fontId="47" fillId="4"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44" fillId="23" borderId="5" applyNumberFormat="0" applyAlignment="0" applyProtection="0"/>
    <xf numFmtId="0" fontId="41" fillId="7" borderId="1" applyNumberFormat="0" applyAlignment="0" applyProtection="0"/>
    <xf numFmtId="0" fontId="44" fillId="23" borderId="5" applyNumberFormat="0" applyAlignment="0" applyProtection="0"/>
    <xf numFmtId="0" fontId="45"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49" fillId="13" borderId="0" applyNumberFormat="0" applyBorder="0" applyAlignment="0" applyProtection="0"/>
    <xf numFmtId="0" fontId="49" fillId="13" borderId="0" applyNumberFormat="0" applyBorder="0" applyAlignment="0" applyProtection="0"/>
    <xf numFmtId="0" fontId="0" fillId="0" borderId="0" applyAlignment="0">
      <protection locked="0"/>
    </xf>
    <xf numFmtId="0" fontId="0" fillId="8" borderId="10" applyNumberFormat="0" applyFont="0" applyAlignment="0" applyProtection="0"/>
    <xf numFmtId="0" fontId="42" fillId="22" borderId="11" applyNumberFormat="0" applyAlignment="0" applyProtection="0"/>
    <xf numFmtId="0" fontId="0" fillId="8" borderId="10" applyNumberFormat="0" applyFont="0" applyAlignment="0" applyProtection="0"/>
    <xf numFmtId="0" fontId="61" fillId="0" borderId="12" applyNumberFormat="0" applyFill="0" applyAlignment="0" applyProtection="0"/>
    <xf numFmtId="9" fontId="0" fillId="0" borderId="0" applyFont="0" applyFill="0" applyBorder="0" applyAlignment="0" applyProtection="0"/>
    <xf numFmtId="0" fontId="35" fillId="0" borderId="0" applyNumberFormat="0" applyFill="0" applyBorder="0" applyAlignment="0" applyProtection="0"/>
    <xf numFmtId="0" fontId="46" fillId="0" borderId="1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2" fillId="0" borderId="0" applyNumberFormat="0" applyFill="0" applyBorder="0" applyAlignment="0" applyProtection="0"/>
    <xf numFmtId="0" fontId="46" fillId="0" borderId="14" applyNumberFormat="0" applyFill="0" applyAlignment="0" applyProtection="0"/>
    <xf numFmtId="0" fontId="41" fillId="7" borderId="1" applyNumberFormat="0" applyAlignment="0" applyProtection="0"/>
    <xf numFmtId="0" fontId="63" fillId="24" borderId="1" applyNumberFormat="0" applyAlignment="0" applyProtection="0"/>
    <xf numFmtId="0" fontId="42" fillId="24" borderId="11" applyNumberFormat="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64" fillId="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cellStyleXfs>
  <cellXfs count="343">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13" borderId="0" xfId="0" applyFont="1" applyFill="1" applyAlignment="1">
      <alignment horizontal="left" vertical="center"/>
    </xf>
    <xf numFmtId="0" fontId="0" fillId="13" borderId="0" xfId="0" applyFill="1" applyAlignment="1">
      <alignment/>
    </xf>
    <xf numFmtId="0" fontId="12"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4" fillId="0" borderId="0" xfId="0" applyFont="1" applyBorder="1" applyAlignment="1">
      <alignment horizontal="left" vertical="center"/>
    </xf>
    <xf numFmtId="0" fontId="0" fillId="0" borderId="19" xfId="0" applyBorder="1" applyAlignment="1">
      <alignment/>
    </xf>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6" fillId="0" borderId="0" xfId="0" applyFont="1" applyBorder="1" applyAlignment="1">
      <alignment horizontal="left" vertical="center"/>
    </xf>
    <xf numFmtId="0" fontId="5" fillId="8" borderId="0" xfId="0" applyFont="1" applyFill="1" applyBorder="1" applyAlignment="1" applyProtection="1">
      <alignment horizontal="left" vertical="center"/>
      <protection locked="0"/>
    </xf>
    <xf numFmtId="49" fontId="5" fillId="8" borderId="0" xfId="0" applyNumberFormat="1" applyFont="1" applyFill="1" applyBorder="1" applyAlignment="1" applyProtection="1">
      <alignment horizontal="left" vertical="center"/>
      <protection locked="0"/>
    </xf>
    <xf numFmtId="0" fontId="0" fillId="0" borderId="20" xfId="0"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18" fillId="0" borderId="21"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0" fillId="24" borderId="0" xfId="0" applyFont="1" applyFill="1" applyBorder="1" applyAlignment="1">
      <alignment vertical="center"/>
    </xf>
    <xf numFmtId="0" fontId="6" fillId="24" borderId="22" xfId="0" applyFont="1" applyFill="1" applyBorder="1" applyAlignment="1">
      <alignment horizontal="left" vertical="center"/>
    </xf>
    <xf numFmtId="0" fontId="0" fillId="24" borderId="23" xfId="0" applyFont="1" applyFill="1" applyBorder="1" applyAlignment="1">
      <alignment vertical="center"/>
    </xf>
    <xf numFmtId="0" fontId="6" fillId="24" borderId="23" xfId="0" applyFont="1" applyFill="1" applyBorder="1" applyAlignment="1">
      <alignment horizontal="center" vertical="center"/>
    </xf>
    <xf numFmtId="4" fontId="6" fillId="24" borderId="23" xfId="0" applyNumberFormat="1" applyFont="1" applyFill="1" applyBorder="1" applyAlignment="1">
      <alignment vertical="center"/>
    </xf>
    <xf numFmtId="0" fontId="0" fillId="24" borderId="19"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4" fillId="0" borderId="0" xfId="0" applyFont="1" applyAlignment="1">
      <alignment horizontal="left" vertical="center"/>
    </xf>
    <xf numFmtId="0" fontId="5" fillId="0" borderId="18" xfId="0" applyFont="1" applyBorder="1" applyAlignment="1">
      <alignment vertical="center"/>
    </xf>
    <xf numFmtId="0" fontId="16" fillId="0" borderId="0" xfId="0" applyFont="1" applyAlignment="1">
      <alignment horizontal="left" vertical="center"/>
    </xf>
    <xf numFmtId="0" fontId="6" fillId="0" borderId="18" xfId="0" applyFont="1" applyBorder="1" applyAlignment="1">
      <alignment vertical="center"/>
    </xf>
    <xf numFmtId="0" fontId="6" fillId="0" borderId="0" xfId="0" applyFont="1" applyAlignment="1">
      <alignment horizontal="left" vertical="center"/>
    </xf>
    <xf numFmtId="0" fontId="19" fillId="0" borderId="0" xfId="0" applyFont="1" applyAlignment="1">
      <alignment vertical="center"/>
    </xf>
    <xf numFmtId="173" fontId="5" fillId="0" borderId="0" xfId="0" applyNumberFormat="1" applyFont="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24" borderId="31" xfId="0" applyFont="1" applyFill="1" applyBorder="1" applyAlignment="1">
      <alignment horizontal="center"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35"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6" fillId="0" borderId="0" xfId="0" applyFont="1" applyAlignment="1">
      <alignment horizontal="center" vertical="center"/>
    </xf>
    <xf numFmtId="4" fontId="20" fillId="0" borderId="29" xfId="0" applyNumberFormat="1" applyFont="1" applyBorder="1" applyAlignment="1">
      <alignment vertical="center"/>
    </xf>
    <xf numFmtId="4" fontId="20" fillId="0" borderId="0" xfId="0" applyNumberFormat="1" applyFont="1" applyBorder="1" applyAlignment="1">
      <alignment vertical="center"/>
    </xf>
    <xf numFmtId="174" fontId="20" fillId="0" borderId="0" xfId="0" applyNumberFormat="1" applyFont="1" applyBorder="1" applyAlignment="1">
      <alignment vertical="center"/>
    </xf>
    <xf numFmtId="4" fontId="20" fillId="0" borderId="30" xfId="0" applyNumberFormat="1" applyFont="1" applyBorder="1" applyAlignment="1">
      <alignment vertical="center"/>
    </xf>
    <xf numFmtId="0" fontId="22" fillId="0" borderId="0" xfId="0" applyFont="1" applyAlignment="1">
      <alignment horizontal="left" vertical="center"/>
    </xf>
    <xf numFmtId="0" fontId="7" fillId="0" borderId="18"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4" fontId="26" fillId="0" borderId="29" xfId="0" applyNumberFormat="1" applyFont="1" applyBorder="1" applyAlignment="1">
      <alignment vertical="center"/>
    </xf>
    <xf numFmtId="4" fontId="26" fillId="0" borderId="0" xfId="0" applyNumberFormat="1" applyFont="1" applyBorder="1" applyAlignment="1">
      <alignment vertical="center"/>
    </xf>
    <xf numFmtId="174" fontId="26" fillId="0" borderId="0" xfId="0" applyNumberFormat="1" applyFont="1" applyBorder="1" applyAlignment="1">
      <alignment vertical="center"/>
    </xf>
    <xf numFmtId="4" fontId="26" fillId="0" borderId="30" xfId="0" applyNumberFormat="1" applyFont="1" applyBorder="1" applyAlignment="1">
      <alignment vertical="center"/>
    </xf>
    <xf numFmtId="0" fontId="7" fillId="0" borderId="0" xfId="0" applyFont="1" applyAlignment="1">
      <alignment horizontal="left" vertical="center"/>
    </xf>
    <xf numFmtId="4" fontId="26" fillId="0" borderId="36" xfId="0" applyNumberFormat="1" applyFont="1" applyBorder="1" applyAlignment="1">
      <alignment vertical="center"/>
    </xf>
    <xf numFmtId="4" fontId="26" fillId="0" borderId="37" xfId="0" applyNumberFormat="1" applyFont="1" applyBorder="1" applyAlignment="1">
      <alignment vertical="center"/>
    </xf>
    <xf numFmtId="174" fontId="26" fillId="0" borderId="37" xfId="0" applyNumberFormat="1" applyFont="1" applyBorder="1" applyAlignment="1">
      <alignment vertical="center"/>
    </xf>
    <xf numFmtId="4" fontId="26" fillId="0" borderId="38" xfId="0" applyNumberFormat="1" applyFont="1" applyBorder="1" applyAlignment="1">
      <alignment vertical="center"/>
    </xf>
    <xf numFmtId="0" fontId="0" fillId="0" borderId="0" xfId="0"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9" xfId="0" applyFont="1" applyBorder="1" applyAlignment="1">
      <alignment vertical="center" wrapText="1"/>
    </xf>
    <xf numFmtId="0" fontId="0" fillId="0" borderId="27" xfId="0" applyFont="1" applyBorder="1" applyAlignment="1" applyProtection="1">
      <alignment vertical="center"/>
      <protection locked="0"/>
    </xf>
    <xf numFmtId="0" fontId="0" fillId="0" borderId="39" xfId="0" applyFont="1" applyBorder="1" applyAlignment="1">
      <alignment vertical="center"/>
    </xf>
    <xf numFmtId="0" fontId="18" fillId="0" borderId="0" xfId="0" applyFont="1" applyBorder="1" applyAlignment="1">
      <alignment horizontal="left" vertical="center"/>
    </xf>
    <xf numFmtId="4" fontId="21"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4" borderId="23" xfId="0" applyFont="1" applyFill="1" applyBorder="1" applyAlignment="1">
      <alignment horizontal="right" vertical="center"/>
    </xf>
    <xf numFmtId="0" fontId="0" fillId="24" borderId="23" xfId="0" applyFont="1" applyFill="1" applyBorder="1" applyAlignment="1" applyProtection="1">
      <alignment vertical="center"/>
      <protection locked="0"/>
    </xf>
    <xf numFmtId="0" fontId="0" fillId="24" borderId="40" xfId="0" applyFont="1" applyFill="1" applyBorder="1" applyAlignment="1">
      <alignment vertical="center"/>
    </xf>
    <xf numFmtId="0" fontId="0" fillId="0" borderId="2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lignment vertical="center"/>
    </xf>
    <xf numFmtId="0" fontId="5" fillId="24" borderId="0" xfId="0" applyFont="1" applyFill="1" applyBorder="1" applyAlignment="1">
      <alignment horizontal="left" vertical="center"/>
    </xf>
    <xf numFmtId="0" fontId="0" fillId="24" borderId="0" xfId="0" applyFont="1" applyFill="1" applyBorder="1" applyAlignment="1" applyProtection="1">
      <alignment vertical="center"/>
      <protection locked="0"/>
    </xf>
    <xf numFmtId="0" fontId="5" fillId="24" borderId="0" xfId="0" applyFont="1" applyFill="1" applyBorder="1" applyAlignment="1">
      <alignment horizontal="right" vertical="center"/>
    </xf>
    <xf numFmtId="0" fontId="27"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horizontal="left" vertical="center"/>
    </xf>
    <xf numFmtId="0" fontId="8" fillId="0" borderId="37" xfId="0" applyFont="1" applyBorder="1" applyAlignment="1">
      <alignment vertical="center"/>
    </xf>
    <xf numFmtId="0" fontId="8" fillId="0" borderId="37" xfId="0" applyFont="1" applyBorder="1" applyAlignment="1" applyProtection="1">
      <alignment vertical="center"/>
      <protection locked="0"/>
    </xf>
    <xf numFmtId="4" fontId="8" fillId="0" borderId="37" xfId="0" applyNumberFormat="1" applyFont="1" applyBorder="1" applyAlignment="1">
      <alignment vertical="center"/>
    </xf>
    <xf numFmtId="0" fontId="8" fillId="0" borderId="19" xfId="0" applyFont="1" applyBorder="1" applyAlignment="1">
      <alignment vertical="center"/>
    </xf>
    <xf numFmtId="0" fontId="5" fillId="0" borderId="0" xfId="0" applyFont="1" applyAlignment="1">
      <alignment horizontal="left" vertical="center"/>
    </xf>
    <xf numFmtId="0" fontId="16" fillId="0" borderId="0" xfId="0" applyFont="1" applyAlignment="1" applyProtection="1">
      <alignment horizontal="left" vertical="center"/>
      <protection locked="0"/>
    </xf>
    <xf numFmtId="0" fontId="0" fillId="0" borderId="18" xfId="0" applyFont="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28" fillId="24" borderId="33" xfId="0" applyFont="1" applyFill="1" applyBorder="1" applyAlignment="1" applyProtection="1">
      <alignment horizontal="center" vertical="center" wrapText="1"/>
      <protection locked="0"/>
    </xf>
    <xf numFmtId="0" fontId="5" fillId="24" borderId="34" xfId="0" applyFont="1" applyFill="1" applyBorder="1" applyAlignment="1">
      <alignment horizontal="center" vertical="center" wrapText="1"/>
    </xf>
    <xf numFmtId="4" fontId="21" fillId="0" borderId="0" xfId="0" applyNumberFormat="1" applyFont="1" applyAlignment="1">
      <alignment/>
    </xf>
    <xf numFmtId="174" fontId="29" fillId="0" borderId="27" xfId="0" applyNumberFormat="1" applyFont="1" applyBorder="1" applyAlignment="1">
      <alignment/>
    </xf>
    <xf numFmtId="174" fontId="29" fillId="0" borderId="28" xfId="0" applyNumberFormat="1" applyFont="1" applyBorder="1" applyAlignment="1">
      <alignment/>
    </xf>
    <xf numFmtId="4" fontId="30" fillId="0" borderId="0" xfId="0" applyNumberFormat="1" applyFont="1" applyAlignment="1">
      <alignment vertical="center"/>
    </xf>
    <xf numFmtId="0" fontId="9" fillId="0" borderId="18" xfId="0" applyFont="1" applyBorder="1" applyAlignment="1">
      <alignment/>
    </xf>
    <xf numFmtId="0" fontId="9" fillId="0" borderId="0" xfId="0" applyFont="1" applyBorder="1" applyAlignment="1">
      <alignment horizontal="left"/>
    </xf>
    <xf numFmtId="0" fontId="8" fillId="0" borderId="0" xfId="0" applyFont="1" applyBorder="1" applyAlignment="1">
      <alignment horizontal="left"/>
    </xf>
    <xf numFmtId="0" fontId="9" fillId="0" borderId="0" xfId="0" applyFont="1" applyAlignment="1" applyProtection="1">
      <alignment/>
      <protection locked="0"/>
    </xf>
    <xf numFmtId="4" fontId="8" fillId="0" borderId="0" xfId="0" applyNumberFormat="1" applyFont="1" applyBorder="1" applyAlignment="1">
      <alignment/>
    </xf>
    <xf numFmtId="0" fontId="9" fillId="0" borderId="29" xfId="0" applyFont="1" applyBorder="1" applyAlignment="1">
      <alignment/>
    </xf>
    <xf numFmtId="0" fontId="9" fillId="0" borderId="0" xfId="0" applyFont="1" applyBorder="1" applyAlignment="1">
      <alignment/>
    </xf>
    <xf numFmtId="174" fontId="9" fillId="0" borderId="0" xfId="0" applyNumberFormat="1" applyFont="1" applyBorder="1" applyAlignment="1">
      <alignment/>
    </xf>
    <xf numFmtId="174" fontId="9" fillId="0" borderId="30" xfId="0" applyNumberFormat="1" applyFont="1" applyBorder="1" applyAlignment="1">
      <alignment/>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0" fillId="0" borderId="18" xfId="0" applyFont="1" applyBorder="1" applyAlignment="1" applyProtection="1">
      <alignment vertical="center"/>
      <protection locked="0"/>
    </xf>
    <xf numFmtId="0" fontId="0" fillId="0" borderId="41" xfId="0" applyFont="1" applyBorder="1" applyAlignment="1" applyProtection="1">
      <alignment horizontal="center" vertical="center"/>
      <protection locked="0"/>
    </xf>
    <xf numFmtId="49" fontId="0" fillId="0" borderId="41" xfId="0" applyNumberFormat="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175" fontId="0" fillId="0" borderId="41" xfId="0" applyNumberFormat="1" applyFont="1" applyBorder="1" applyAlignment="1" applyProtection="1">
      <alignment vertical="center"/>
      <protection locked="0"/>
    </xf>
    <xf numFmtId="4" fontId="0" fillId="8" borderId="41" xfId="0" applyNumberFormat="1" applyFont="1" applyFill="1" applyBorder="1" applyAlignment="1" applyProtection="1">
      <alignment vertical="center"/>
      <protection locked="0"/>
    </xf>
    <xf numFmtId="4" fontId="0" fillId="0" borderId="41" xfId="0" applyNumberFormat="1" applyFont="1" applyBorder="1" applyAlignment="1" applyProtection="1">
      <alignment vertical="center"/>
      <protection locked="0"/>
    </xf>
    <xf numFmtId="0" fontId="4" fillId="8" borderId="41"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0" xfId="0" applyNumberFormat="1" applyFont="1" applyBorder="1" applyAlignment="1">
      <alignmen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horizontal="left" vertical="center" wrapText="1"/>
    </xf>
    <xf numFmtId="0" fontId="0" fillId="0" borderId="0" xfId="0" applyFont="1" applyAlignment="1" applyProtection="1">
      <alignment vertical="center"/>
      <protection locked="0"/>
    </xf>
    <xf numFmtId="0" fontId="33" fillId="0" borderId="0" xfId="0" applyFont="1" applyAlignment="1">
      <alignment vertical="center" wrapText="1"/>
    </xf>
    <xf numFmtId="0" fontId="10" fillId="0" borderId="18"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75"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9" xfId="0"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vertical="center"/>
    </xf>
    <xf numFmtId="0" fontId="11" fillId="0" borderId="18" xfId="0" applyFont="1" applyBorder="1" applyAlignment="1">
      <alignment vertical="center"/>
    </xf>
    <xf numFmtId="0" fontId="31"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75" fontId="11" fillId="0" borderId="0" xfId="0" applyNumberFormat="1" applyFont="1" applyBorder="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0" xfId="0" applyFont="1" applyBorder="1" applyAlignment="1">
      <alignment vertical="center"/>
    </xf>
    <xf numFmtId="0" fontId="11" fillId="0" borderId="30"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175" fontId="11" fillId="0" borderId="0" xfId="0" applyNumberFormat="1" applyFont="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0" fillId="0" borderId="0" xfId="0" applyAlignment="1">
      <alignment/>
    </xf>
    <xf numFmtId="0" fontId="33" fillId="0" borderId="0" xfId="0" applyFont="1" applyBorder="1" applyAlignment="1">
      <alignment vertical="center" wrapText="1"/>
    </xf>
    <xf numFmtId="0" fontId="32" fillId="0" borderId="0" xfId="0" applyFont="1" applyBorder="1" applyAlignment="1">
      <alignment horizontal="lef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34" fillId="13" borderId="0" xfId="68" applyFill="1" applyAlignment="1">
      <alignment/>
    </xf>
    <xf numFmtId="0" fontId="53" fillId="0" borderId="0" xfId="68" applyFont="1" applyAlignment="1">
      <alignment horizontal="center" vertical="center"/>
    </xf>
    <xf numFmtId="0" fontId="54" fillId="13" borderId="0" xfId="0" applyFont="1" applyFill="1" applyAlignment="1">
      <alignment horizontal="left" vertical="center"/>
    </xf>
    <xf numFmtId="0" fontId="55" fillId="13" borderId="0" xfId="0" applyFont="1" applyFill="1" applyAlignment="1">
      <alignment vertical="center"/>
    </xf>
    <xf numFmtId="0" fontId="56" fillId="13" borderId="0" xfId="68" applyFont="1" applyFill="1" applyAlignment="1">
      <alignment vertical="center"/>
    </xf>
    <xf numFmtId="0" fontId="12" fillId="13" borderId="0" xfId="0" applyFont="1" applyFill="1" applyAlignment="1" applyProtection="1">
      <alignment horizontal="left" vertical="center"/>
      <protection/>
    </xf>
    <xf numFmtId="0" fontId="55" fillId="13" borderId="0" xfId="0" applyFont="1" applyFill="1" applyAlignment="1" applyProtection="1">
      <alignment vertical="center"/>
      <protection/>
    </xf>
    <xf numFmtId="0" fontId="54" fillId="13" borderId="0" xfId="0" applyFont="1" applyFill="1" applyAlignment="1" applyProtection="1">
      <alignment horizontal="left" vertical="center"/>
      <protection/>
    </xf>
    <xf numFmtId="0" fontId="56" fillId="13" borderId="0" xfId="68" applyFont="1" applyFill="1" applyAlignment="1" applyProtection="1">
      <alignment vertical="center"/>
      <protection/>
    </xf>
    <xf numFmtId="0" fontId="55" fillId="13" borderId="0" xfId="0" applyFont="1" applyFill="1" applyAlignment="1" applyProtection="1">
      <alignment vertical="center"/>
      <protection locked="0"/>
    </xf>
    <xf numFmtId="0" fontId="0" fillId="0" borderId="0" xfId="81" applyAlignment="1">
      <alignment vertical="top"/>
      <protection locked="0"/>
    </xf>
    <xf numFmtId="0" fontId="0" fillId="0" borderId="42" xfId="81" applyFont="1" applyBorder="1" applyAlignment="1">
      <alignment vertical="center" wrapText="1"/>
      <protection locked="0"/>
    </xf>
    <xf numFmtId="0" fontId="0" fillId="0" borderId="43" xfId="81" applyFont="1" applyBorder="1" applyAlignment="1">
      <alignment vertical="center" wrapText="1"/>
      <protection locked="0"/>
    </xf>
    <xf numFmtId="0" fontId="0" fillId="0" borderId="44" xfId="81" applyFont="1" applyBorder="1" applyAlignment="1">
      <alignment vertical="center" wrapText="1"/>
      <protection locked="0"/>
    </xf>
    <xf numFmtId="0" fontId="0" fillId="0" borderId="45" xfId="81" applyFont="1" applyBorder="1" applyAlignment="1">
      <alignment horizontal="center" vertical="center" wrapText="1"/>
      <protection locked="0"/>
    </xf>
    <xf numFmtId="0" fontId="0" fillId="0" borderId="46" xfId="81" applyFont="1" applyBorder="1" applyAlignment="1">
      <alignment horizontal="center" vertical="center" wrapText="1"/>
      <protection locked="0"/>
    </xf>
    <xf numFmtId="0" fontId="0" fillId="0" borderId="0" xfId="81" applyAlignment="1">
      <alignment horizontal="center" vertical="center"/>
      <protection locked="0"/>
    </xf>
    <xf numFmtId="0" fontId="4" fillId="0" borderId="0" xfId="0" applyFont="1" applyBorder="1" applyAlignment="1">
      <alignment vertical="center"/>
    </xf>
    <xf numFmtId="4" fontId="17" fillId="0" borderId="0" xfId="0" applyNumberFormat="1" applyFont="1" applyBorder="1" applyAlignment="1">
      <alignment vertical="center"/>
    </xf>
    <xf numFmtId="0" fontId="6" fillId="24" borderId="23" xfId="0" applyFont="1" applyFill="1" applyBorder="1" applyAlignment="1">
      <alignment horizontal="left" vertical="center"/>
    </xf>
    <xf numFmtId="0" fontId="0" fillId="0" borderId="45" xfId="81" applyFont="1" applyBorder="1" applyAlignment="1">
      <alignment vertical="center" wrapText="1"/>
      <protection locked="0"/>
    </xf>
    <xf numFmtId="0" fontId="0" fillId="0" borderId="46" xfId="81" applyFont="1" applyBorder="1" applyAlignment="1">
      <alignment vertical="center" wrapText="1"/>
      <protection locked="0"/>
    </xf>
    <xf numFmtId="0" fontId="25" fillId="0" borderId="0" xfId="81" applyFont="1" applyBorder="1" applyAlignment="1">
      <alignment horizontal="left" vertical="center" wrapText="1"/>
      <protection locked="0"/>
    </xf>
    <xf numFmtId="0" fontId="5" fillId="0" borderId="0" xfId="81" applyFont="1" applyBorder="1" applyAlignment="1">
      <alignment horizontal="left" vertical="center" wrapText="1"/>
      <protection locked="0"/>
    </xf>
    <xf numFmtId="0" fontId="5" fillId="0" borderId="45" xfId="81" applyFont="1" applyBorder="1" applyAlignment="1">
      <alignment vertical="center" wrapText="1"/>
      <protection locked="0"/>
    </xf>
    <xf numFmtId="0" fontId="5" fillId="0" borderId="0" xfId="81" applyFont="1" applyBorder="1" applyAlignment="1">
      <alignment vertical="center" wrapText="1"/>
      <protection locked="0"/>
    </xf>
    <xf numFmtId="0" fontId="5" fillId="0" borderId="0" xfId="81" applyFont="1" applyBorder="1" applyAlignment="1">
      <alignment vertical="center"/>
      <protection locked="0"/>
    </xf>
    <xf numFmtId="0" fontId="5" fillId="0" borderId="0" xfId="81" applyFont="1" applyBorder="1" applyAlignment="1">
      <alignment horizontal="left" vertical="center"/>
      <protection locked="0"/>
    </xf>
    <xf numFmtId="49" fontId="5" fillId="0" borderId="0" xfId="81" applyNumberFormat="1" applyFont="1" applyBorder="1" applyAlignment="1">
      <alignment vertical="center" wrapText="1"/>
      <protection locked="0"/>
    </xf>
    <xf numFmtId="0" fontId="0" fillId="0" borderId="47" xfId="81" applyFont="1" applyBorder="1" applyAlignment="1">
      <alignment vertical="center" wrapText="1"/>
      <protection locked="0"/>
    </xf>
    <xf numFmtId="0" fontId="55" fillId="0" borderId="48" xfId="81" applyFont="1" applyBorder="1" applyAlignment="1">
      <alignment vertical="center" wrapText="1"/>
      <protection locked="0"/>
    </xf>
    <xf numFmtId="0" fontId="0" fillId="0" borderId="49" xfId="81" applyFont="1" applyBorder="1" applyAlignment="1">
      <alignment vertical="center" wrapText="1"/>
      <protection locked="0"/>
    </xf>
    <xf numFmtId="0" fontId="0" fillId="0" borderId="0" xfId="81" applyFont="1" applyBorder="1" applyAlignment="1">
      <alignment vertical="top"/>
      <protection locked="0"/>
    </xf>
    <xf numFmtId="0" fontId="0" fillId="0" borderId="0" xfId="81" applyFont="1" applyAlignment="1">
      <alignment vertical="top"/>
      <protection locked="0"/>
    </xf>
    <xf numFmtId="0" fontId="0" fillId="0" borderId="42" xfId="81" applyFont="1" applyBorder="1" applyAlignment="1">
      <alignment horizontal="left" vertical="center"/>
      <protection locked="0"/>
    </xf>
    <xf numFmtId="0" fontId="0" fillId="0" borderId="43" xfId="81" applyFont="1" applyBorder="1" applyAlignment="1">
      <alignment horizontal="left" vertical="center"/>
      <protection locked="0"/>
    </xf>
    <xf numFmtId="0" fontId="0" fillId="0" borderId="44" xfId="81" applyFont="1" applyBorder="1" applyAlignment="1">
      <alignment horizontal="left" vertical="center"/>
      <protection locked="0"/>
    </xf>
    <xf numFmtId="0" fontId="0" fillId="0" borderId="45" xfId="81" applyFont="1" applyBorder="1" applyAlignment="1">
      <alignment horizontal="left" vertical="center"/>
      <protection locked="0"/>
    </xf>
    <xf numFmtId="0" fontId="0" fillId="0" borderId="46" xfId="81" applyFont="1" applyBorder="1" applyAlignment="1">
      <alignment horizontal="left" vertical="center"/>
      <protection locked="0"/>
    </xf>
    <xf numFmtId="0" fontId="25" fillId="0" borderId="0" xfId="81" applyFont="1" applyBorder="1" applyAlignment="1">
      <alignment horizontal="left" vertical="center"/>
      <protection locked="0"/>
    </xf>
    <xf numFmtId="0" fontId="7" fillId="0" borderId="0" xfId="81" applyFont="1" applyAlignment="1">
      <alignment horizontal="left" vertical="center"/>
      <protection locked="0"/>
    </xf>
    <xf numFmtId="0" fontId="25" fillId="0" borderId="48" xfId="81" applyFont="1" applyBorder="1" applyAlignment="1">
      <alignment horizontal="left" vertical="center"/>
      <protection locked="0"/>
    </xf>
    <xf numFmtId="0" fontId="25" fillId="0" borderId="48" xfId="81" applyFont="1" applyBorder="1" applyAlignment="1">
      <alignment horizontal="center" vertical="center"/>
      <protection locked="0"/>
    </xf>
    <xf numFmtId="0" fontId="7" fillId="0" borderId="48" xfId="81" applyFont="1" applyBorder="1" applyAlignment="1">
      <alignment horizontal="left" vertical="center"/>
      <protection locked="0"/>
    </xf>
    <xf numFmtId="0" fontId="19" fillId="0" borderId="0" xfId="81" applyFont="1" applyBorder="1" applyAlignment="1">
      <alignment horizontal="left" vertical="center"/>
      <protection locked="0"/>
    </xf>
    <xf numFmtId="0" fontId="5" fillId="0" borderId="0" xfId="81" applyFont="1" applyAlignment="1">
      <alignment horizontal="left" vertical="center"/>
      <protection locked="0"/>
    </xf>
    <xf numFmtId="0" fontId="0" fillId="0" borderId="29" xfId="0" applyFont="1" applyBorder="1" applyAlignment="1">
      <alignment vertical="center"/>
    </xf>
    <xf numFmtId="0" fontId="0" fillId="0" borderId="0" xfId="0" applyFont="1" applyBorder="1" applyAlignment="1">
      <alignment vertical="center"/>
    </xf>
    <xf numFmtId="172" fontId="4" fillId="0" borderId="0" xfId="0" applyNumberFormat="1" applyFont="1" applyBorder="1" applyAlignment="1">
      <alignment horizontal="center" vertical="center"/>
    </xf>
    <xf numFmtId="0" fontId="5" fillId="0" borderId="0" xfId="81" applyFont="1" applyBorder="1" applyAlignment="1">
      <alignment horizontal="center" vertical="center"/>
      <protection locked="0"/>
    </xf>
    <xf numFmtId="0" fontId="5" fillId="0" borderId="45" xfId="81" applyFont="1" applyBorder="1" applyAlignment="1">
      <alignment horizontal="left" vertical="center"/>
      <protection locked="0"/>
    </xf>
    <xf numFmtId="0" fontId="5" fillId="0" borderId="0" xfId="81" applyFont="1" applyFill="1" applyBorder="1" applyAlignment="1">
      <alignment horizontal="left" vertical="center"/>
      <protection locked="0"/>
    </xf>
    <xf numFmtId="0" fontId="5" fillId="0" borderId="0" xfId="81" applyFont="1" applyFill="1" applyBorder="1" applyAlignment="1">
      <alignment horizontal="center" vertical="center"/>
      <protection locked="0"/>
    </xf>
    <xf numFmtId="0" fontId="0" fillId="0" borderId="47" xfId="81" applyFont="1" applyBorder="1" applyAlignment="1">
      <alignment horizontal="left" vertical="center"/>
      <protection locked="0"/>
    </xf>
    <xf numFmtId="0" fontId="55" fillId="0" borderId="48" xfId="81" applyFont="1" applyBorder="1" applyAlignment="1">
      <alignment horizontal="left" vertical="center"/>
      <protection locked="0"/>
    </xf>
    <xf numFmtId="0" fontId="0" fillId="0" borderId="49" xfId="81" applyFont="1" applyBorder="1" applyAlignment="1">
      <alignment horizontal="left" vertical="center"/>
      <protection locked="0"/>
    </xf>
    <xf numFmtId="0" fontId="0" fillId="0" borderId="0" xfId="81" applyFont="1" applyBorder="1" applyAlignment="1">
      <alignment horizontal="left" vertical="center"/>
      <protection locked="0"/>
    </xf>
    <xf numFmtId="0" fontId="55" fillId="0" borderId="0" xfId="81" applyFont="1" applyBorder="1" applyAlignment="1">
      <alignment horizontal="left" vertical="center"/>
      <protection locked="0"/>
    </xf>
    <xf numFmtId="0" fontId="7" fillId="0" borderId="0" xfId="81" applyFont="1" applyBorder="1" applyAlignment="1">
      <alignment horizontal="left" vertical="center"/>
      <protection locked="0"/>
    </xf>
    <xf numFmtId="0" fontId="5" fillId="0" borderId="48" xfId="81" applyFont="1" applyBorder="1" applyAlignment="1">
      <alignment horizontal="left" vertical="center"/>
      <protection locked="0"/>
    </xf>
    <xf numFmtId="0" fontId="0" fillId="0" borderId="0" xfId="81" applyFont="1" applyBorder="1" applyAlignment="1">
      <alignment horizontal="left" vertical="center" wrapText="1"/>
      <protection locked="0"/>
    </xf>
    <xf numFmtId="0" fontId="5" fillId="0" borderId="0" xfId="81" applyFont="1" applyBorder="1" applyAlignment="1">
      <alignment horizontal="center" vertical="center" wrapText="1"/>
      <protection locked="0"/>
    </xf>
    <xf numFmtId="0" fontId="0" fillId="0" borderId="42" xfId="81" applyFont="1" applyBorder="1" applyAlignment="1">
      <alignment horizontal="left" vertical="center" wrapText="1"/>
      <protection locked="0"/>
    </xf>
    <xf numFmtId="0" fontId="0" fillId="0" borderId="43" xfId="81" applyFont="1" applyBorder="1" applyAlignment="1">
      <alignment horizontal="left" vertical="center" wrapText="1"/>
      <protection locked="0"/>
    </xf>
    <xf numFmtId="0" fontId="0" fillId="0" borderId="44" xfId="81" applyFont="1" applyBorder="1" applyAlignment="1">
      <alignment horizontal="left" vertical="center" wrapText="1"/>
      <protection locked="0"/>
    </xf>
    <xf numFmtId="0" fontId="0" fillId="0" borderId="45" xfId="81" applyFont="1" applyBorder="1" applyAlignment="1">
      <alignment horizontal="left" vertical="center" wrapText="1"/>
      <protection locked="0"/>
    </xf>
    <xf numFmtId="0" fontId="0" fillId="0" borderId="46" xfId="81" applyFont="1" applyBorder="1" applyAlignment="1">
      <alignment horizontal="left" vertical="center" wrapText="1"/>
      <protection locked="0"/>
    </xf>
    <xf numFmtId="0" fontId="7" fillId="0" borderId="45" xfId="81" applyFont="1" applyBorder="1" applyAlignment="1">
      <alignment horizontal="left" vertical="center" wrapText="1"/>
      <protection locked="0"/>
    </xf>
    <xf numFmtId="0" fontId="7" fillId="0" borderId="46" xfId="81" applyFont="1" applyBorder="1" applyAlignment="1">
      <alignment horizontal="left" vertical="center" wrapText="1"/>
      <protection locked="0"/>
    </xf>
    <xf numFmtId="0" fontId="5" fillId="0" borderId="45" xfId="81" applyFont="1" applyBorder="1" applyAlignment="1">
      <alignment horizontal="left" vertical="center" wrapText="1"/>
      <protection locked="0"/>
    </xf>
    <xf numFmtId="0" fontId="5" fillId="0" borderId="46" xfId="81" applyFont="1" applyBorder="1" applyAlignment="1">
      <alignment horizontal="left" vertical="center" wrapText="1"/>
      <protection locked="0"/>
    </xf>
    <xf numFmtId="0" fontId="5" fillId="0" borderId="46" xfId="81" applyFont="1" applyBorder="1" applyAlignment="1">
      <alignment horizontal="left" vertical="center"/>
      <protection locked="0"/>
    </xf>
    <xf numFmtId="0" fontId="5" fillId="0" borderId="47" xfId="81" applyFont="1" applyBorder="1" applyAlignment="1">
      <alignment horizontal="left" vertical="center" wrapText="1"/>
      <protection locked="0"/>
    </xf>
    <xf numFmtId="0" fontId="5" fillId="0" borderId="48" xfId="81" applyFont="1" applyBorder="1" applyAlignment="1">
      <alignment horizontal="left" vertical="center" wrapText="1"/>
      <protection locked="0"/>
    </xf>
    <xf numFmtId="0" fontId="5" fillId="0" borderId="49" xfId="81" applyFont="1" applyBorder="1" applyAlignment="1">
      <alignment horizontal="left" vertical="center" wrapText="1"/>
      <protection locked="0"/>
    </xf>
    <xf numFmtId="0" fontId="5" fillId="0" borderId="0" xfId="81" applyFont="1" applyBorder="1" applyAlignment="1">
      <alignment horizontal="left" vertical="top"/>
      <protection locked="0"/>
    </xf>
    <xf numFmtId="0" fontId="5" fillId="0" borderId="0" xfId="81" applyFont="1" applyBorder="1" applyAlignment="1">
      <alignment horizontal="center" vertical="top"/>
      <protection locked="0"/>
    </xf>
    <xf numFmtId="0" fontId="5" fillId="0" borderId="47" xfId="81" applyFont="1" applyBorder="1" applyAlignment="1">
      <alignment horizontal="left" vertical="center"/>
      <protection locked="0"/>
    </xf>
    <xf numFmtId="0" fontId="5" fillId="0" borderId="49" xfId="81" applyFont="1" applyBorder="1" applyAlignment="1">
      <alignment horizontal="left" vertical="center"/>
      <protection locked="0"/>
    </xf>
    <xf numFmtId="0" fontId="7" fillId="0" borderId="0" xfId="81" applyFont="1" applyAlignment="1">
      <alignment vertical="center"/>
      <protection locked="0"/>
    </xf>
    <xf numFmtId="0" fontId="0" fillId="0" borderId="27" xfId="0" applyFont="1" applyBorder="1" applyAlignment="1">
      <alignment vertical="center"/>
    </xf>
    <xf numFmtId="0" fontId="25" fillId="0" borderId="0" xfId="81" applyFont="1" applyBorder="1" applyAlignment="1">
      <alignment vertical="center"/>
      <protection locked="0"/>
    </xf>
    <xf numFmtId="0" fontId="7" fillId="0" borderId="48" xfId="81" applyFont="1" applyBorder="1" applyAlignment="1">
      <alignment vertical="center"/>
      <protection locked="0"/>
    </xf>
    <xf numFmtId="0" fontId="25" fillId="0" borderId="48" xfId="81" applyFont="1" applyBorder="1" applyAlignment="1">
      <alignment vertical="center"/>
      <protection locked="0"/>
    </xf>
    <xf numFmtId="0" fontId="0" fillId="0" borderId="0" xfId="81" applyBorder="1" applyAlignment="1">
      <alignment vertical="top"/>
      <protection locked="0"/>
    </xf>
    <xf numFmtId="49" fontId="5" fillId="0" borderId="0" xfId="81" applyNumberFormat="1" applyFont="1" applyBorder="1" applyAlignment="1">
      <alignment horizontal="left" vertical="center"/>
      <protection locked="0"/>
    </xf>
    <xf numFmtId="0" fontId="0" fillId="0" borderId="48" xfId="81" applyBorder="1" applyAlignment="1">
      <alignment vertical="top"/>
      <protection locked="0"/>
    </xf>
    <xf numFmtId="0" fontId="5" fillId="0" borderId="43" xfId="81" applyFont="1" applyBorder="1" applyAlignment="1">
      <alignment horizontal="left" vertical="center" wrapText="1"/>
      <protection locked="0"/>
    </xf>
    <xf numFmtId="0" fontId="5" fillId="0" borderId="43" xfId="81" applyFont="1" applyBorder="1" applyAlignment="1">
      <alignment horizontal="left" vertical="center"/>
      <protection locked="0"/>
    </xf>
    <xf numFmtId="0" fontId="5" fillId="0" borderId="43" xfId="81" applyFont="1" applyBorder="1" applyAlignment="1">
      <alignment horizontal="center" vertical="center"/>
      <protection locked="0"/>
    </xf>
    <xf numFmtId="0" fontId="25" fillId="0" borderId="48" xfId="81" applyFont="1" applyBorder="1" applyAlignment="1">
      <alignment horizontal="left"/>
      <protection locked="0"/>
    </xf>
    <xf numFmtId="0" fontId="7" fillId="0" borderId="48" xfId="81" applyFont="1" applyBorder="1" applyAlignment="1">
      <alignment/>
      <protection locked="0"/>
    </xf>
    <xf numFmtId="0" fontId="0" fillId="0" borderId="45" xfId="81" applyFont="1" applyBorder="1" applyAlignment="1">
      <alignment vertical="top"/>
      <protection locked="0"/>
    </xf>
    <xf numFmtId="0" fontId="0" fillId="0" borderId="46" xfId="81" applyFont="1" applyBorder="1" applyAlignment="1">
      <alignment vertical="top"/>
      <protection locked="0"/>
    </xf>
    <xf numFmtId="0" fontId="0" fillId="0" borderId="0" xfId="81" applyFont="1" applyBorder="1" applyAlignment="1">
      <alignment horizontal="center" vertical="center"/>
      <protection locked="0"/>
    </xf>
    <xf numFmtId="0" fontId="0" fillId="0" borderId="0" xfId="81" applyFont="1" applyBorder="1" applyAlignment="1">
      <alignment horizontal="left" vertical="top"/>
      <protection locked="0"/>
    </xf>
    <xf numFmtId="0" fontId="0" fillId="0" borderId="47" xfId="81" applyFont="1" applyBorder="1" applyAlignment="1">
      <alignment vertical="top"/>
      <protection locked="0"/>
    </xf>
    <xf numFmtId="0" fontId="0" fillId="0" borderId="48" xfId="81" applyFont="1" applyBorder="1" applyAlignment="1">
      <alignment vertical="top"/>
      <protection locked="0"/>
    </xf>
    <xf numFmtId="0" fontId="0" fillId="0" borderId="49" xfId="81" applyFont="1" applyBorder="1" applyAlignment="1">
      <alignment vertical="top"/>
      <protection locked="0"/>
    </xf>
    <xf numFmtId="0" fontId="0" fillId="28" borderId="41" xfId="0" applyFont="1" applyFill="1" applyBorder="1" applyAlignment="1" applyProtection="1">
      <alignment horizontal="center" vertical="center"/>
      <protection locked="0"/>
    </xf>
    <xf numFmtId="49" fontId="0" fillId="28" borderId="41" xfId="0" applyNumberFormat="1" applyFont="1" applyFill="1" applyBorder="1" applyAlignment="1" applyProtection="1">
      <alignment horizontal="left" vertical="center" wrapText="1"/>
      <protection locked="0"/>
    </xf>
    <xf numFmtId="0" fontId="0" fillId="28" borderId="41" xfId="0" applyFont="1" applyFill="1" applyBorder="1" applyAlignment="1" applyProtection="1">
      <alignment horizontal="left" vertical="center" wrapText="1"/>
      <protection locked="0"/>
    </xf>
    <xf numFmtId="0" fontId="0" fillId="28" borderId="41" xfId="0" applyFont="1" applyFill="1" applyBorder="1" applyAlignment="1" applyProtection="1">
      <alignment horizontal="center" vertical="center" wrapText="1"/>
      <protection locked="0"/>
    </xf>
    <xf numFmtId="175" fontId="0" fillId="28" borderId="41" xfId="0" applyNumberFormat="1" applyFont="1" applyFill="1" applyBorder="1" applyAlignment="1" applyProtection="1">
      <alignment vertical="center"/>
      <protection locked="0"/>
    </xf>
    <xf numFmtId="4" fontId="0" fillId="28" borderId="41" xfId="0" applyNumberFormat="1" applyFont="1" applyFill="1" applyBorder="1" applyAlignment="1" applyProtection="1">
      <alignment vertical="center"/>
      <protection locked="0"/>
    </xf>
    <xf numFmtId="0" fontId="0" fillId="28" borderId="0" xfId="0" applyFill="1" applyAlignment="1">
      <alignment/>
    </xf>
    <xf numFmtId="0" fontId="30" fillId="8" borderId="41" xfId="0" applyFont="1" applyFill="1" applyBorder="1" applyAlignment="1" applyProtection="1">
      <alignment horizontal="left" vertical="center"/>
      <protection locked="0"/>
    </xf>
    <xf numFmtId="0" fontId="5" fillId="24" borderId="22" xfId="0" applyFont="1" applyFill="1" applyBorder="1" applyAlignment="1">
      <alignment horizontal="center" vertical="center"/>
    </xf>
    <xf numFmtId="173" fontId="5" fillId="0" borderId="0" xfId="0" applyNumberFormat="1" applyFont="1" applyAlignment="1">
      <alignment horizontal="left" vertical="center"/>
    </xf>
    <xf numFmtId="0" fontId="0" fillId="0" borderId="0" xfId="0" applyFont="1" applyAlignment="1">
      <alignment vertical="center"/>
    </xf>
    <xf numFmtId="0" fontId="5" fillId="0" borderId="0" xfId="0" applyFont="1" applyAlignment="1">
      <alignment vertical="center"/>
    </xf>
    <xf numFmtId="0" fontId="20" fillId="0" borderId="35" xfId="0" applyFont="1" applyBorder="1" applyAlignment="1">
      <alignment horizontal="center"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3" fillId="24" borderId="0" xfId="0" applyFont="1" applyFill="1" applyAlignment="1">
      <alignment horizontal="center" vertical="center"/>
    </xf>
    <xf numFmtId="0" fontId="0" fillId="0" borderId="0" xfId="0" applyAlignment="1">
      <alignment/>
    </xf>
    <xf numFmtId="4" fontId="24" fillId="0" borderId="0" xfId="0" applyNumberFormat="1" applyFont="1" applyAlignment="1">
      <alignment vertical="center"/>
    </xf>
    <xf numFmtId="0" fontId="24" fillId="0" borderId="0" xfId="0" applyFont="1" applyAlignment="1">
      <alignment vertical="center"/>
    </xf>
    <xf numFmtId="0" fontId="5" fillId="24" borderId="23" xfId="0" applyFont="1" applyFill="1" applyBorder="1" applyAlignment="1">
      <alignment horizontal="right" vertical="center"/>
    </xf>
    <xf numFmtId="0" fontId="0" fillId="24" borderId="23" xfId="0" applyFont="1" applyFill="1" applyBorder="1" applyAlignment="1">
      <alignment vertical="center"/>
    </xf>
    <xf numFmtId="0" fontId="5" fillId="24" borderId="23"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xf>
    <xf numFmtId="0" fontId="23" fillId="0" borderId="0" xfId="0" applyFont="1" applyAlignment="1">
      <alignment horizontal="left" vertical="center" wrapText="1"/>
    </xf>
    <xf numFmtId="4" fontId="6" fillId="24" borderId="23" xfId="0" applyNumberFormat="1" applyFont="1" applyFill="1" applyBorder="1" applyAlignment="1">
      <alignment vertical="center"/>
    </xf>
    <xf numFmtId="0" fontId="0" fillId="24" borderId="31" xfId="0" applyFont="1" applyFill="1" applyBorder="1" applyAlignment="1">
      <alignment vertical="center"/>
    </xf>
    <xf numFmtId="0" fontId="17" fillId="0" borderId="0" xfId="0" applyFont="1" applyAlignment="1">
      <alignment horizontal="left" vertical="top" wrapText="1"/>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Border="1" applyAlignment="1">
      <alignment horizontal="left" vertical="top" wrapText="1"/>
    </xf>
    <xf numFmtId="49" fontId="5" fillId="8"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18" fillId="0" borderId="21" xfId="0" applyNumberFormat="1" applyFont="1" applyBorder="1" applyAlignment="1">
      <alignment vertical="center"/>
    </xf>
    <xf numFmtId="0" fontId="0" fillId="0" borderId="21"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56" fillId="13" borderId="0" xfId="68" applyFont="1" applyFill="1" applyAlignment="1">
      <alignment vertical="center"/>
    </xf>
    <xf numFmtId="0" fontId="0" fillId="0" borderId="0" xfId="0" applyFont="1" applyBorder="1" applyAlignment="1">
      <alignment vertical="center" wrapText="1"/>
    </xf>
    <xf numFmtId="0" fontId="5" fillId="0" borderId="0" xfId="81" applyFont="1" applyBorder="1" applyAlignment="1">
      <alignment horizontal="left" vertical="center" wrapText="1"/>
      <protection locked="0"/>
    </xf>
    <xf numFmtId="0" fontId="14" fillId="0" borderId="0" xfId="81" applyFont="1" applyBorder="1" applyAlignment="1">
      <alignment horizontal="center" vertical="center" wrapText="1"/>
      <protection locked="0"/>
    </xf>
    <xf numFmtId="0" fontId="25" fillId="0" borderId="48" xfId="81" applyFont="1" applyBorder="1" applyAlignment="1">
      <alignment horizontal="left" wrapText="1"/>
      <protection locked="0"/>
    </xf>
    <xf numFmtId="49" fontId="5" fillId="0" borderId="0" xfId="81" applyNumberFormat="1" applyFont="1" applyBorder="1" applyAlignment="1">
      <alignment horizontal="left" vertical="center" wrapText="1"/>
      <protection locked="0"/>
    </xf>
    <xf numFmtId="0" fontId="14" fillId="0" borderId="0" xfId="81" applyFont="1" applyBorder="1" applyAlignment="1">
      <alignment horizontal="center" vertical="center"/>
      <protection locked="0"/>
    </xf>
    <xf numFmtId="0" fontId="5" fillId="0" borderId="0" xfId="81" applyFont="1" applyBorder="1" applyAlignment="1">
      <alignment horizontal="left" vertical="center"/>
      <protection locked="0"/>
    </xf>
    <xf numFmtId="0" fontId="25" fillId="0" borderId="48" xfId="81" applyFont="1" applyBorder="1" applyAlignment="1">
      <alignment horizontal="left"/>
      <protection locked="0"/>
    </xf>
    <xf numFmtId="0" fontId="5" fillId="0" borderId="0" xfId="81" applyFont="1" applyBorder="1" applyAlignment="1">
      <alignment horizontal="lef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BA1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76439.tmp"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E9F45.tmp"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A5D8B.tm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Picture 10"/>
        <xdr:cNvPicPr preferRelativeResize="1">
          <a:picLocks noChangeAspect="1"/>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Picture 10"/>
        <xdr:cNvPicPr preferRelativeResize="1">
          <a:picLocks noChangeAspect="1"/>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Picture 10"/>
        <xdr:cNvPicPr preferRelativeResize="1">
          <a:picLocks noChangeAspect="1"/>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zoomScalePageLayoutView="0" workbookViewId="0" topLeftCell="A1">
      <pane ySplit="1" topLeftCell="BM37"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99" t="s">
        <v>0</v>
      </c>
      <c r="B1" s="200"/>
      <c r="C1" s="200"/>
      <c r="D1" s="201" t="s">
        <v>1</v>
      </c>
      <c r="E1" s="200"/>
      <c r="F1" s="200"/>
      <c r="G1" s="200"/>
      <c r="H1" s="200"/>
      <c r="I1" s="200"/>
      <c r="J1" s="200"/>
      <c r="K1" s="202" t="s">
        <v>300</v>
      </c>
      <c r="L1" s="202"/>
      <c r="M1" s="202"/>
      <c r="N1" s="202"/>
      <c r="O1" s="202"/>
      <c r="P1" s="202"/>
      <c r="Q1" s="202"/>
      <c r="R1" s="202"/>
      <c r="S1" s="202"/>
      <c r="T1" s="200"/>
      <c r="U1" s="200"/>
      <c r="V1" s="200"/>
      <c r="W1" s="202" t="s">
        <v>301</v>
      </c>
      <c r="X1" s="202"/>
      <c r="Y1" s="202"/>
      <c r="Z1" s="202"/>
      <c r="AA1" s="202"/>
      <c r="AB1" s="202"/>
      <c r="AC1" s="202"/>
      <c r="AD1" s="202"/>
      <c r="AE1" s="202"/>
      <c r="AF1" s="202"/>
      <c r="AG1" s="202"/>
      <c r="AH1" s="202"/>
      <c r="AI1" s="194"/>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3:72" ht="36.75" customHeight="1">
      <c r="AR2" s="308" t="s">
        <v>6</v>
      </c>
      <c r="AS2" s="309"/>
      <c r="AT2" s="309"/>
      <c r="AU2" s="309"/>
      <c r="AV2" s="309"/>
      <c r="AW2" s="309"/>
      <c r="AX2" s="309"/>
      <c r="AY2" s="309"/>
      <c r="AZ2" s="309"/>
      <c r="BA2" s="309"/>
      <c r="BB2" s="309"/>
      <c r="BC2" s="309"/>
      <c r="BD2" s="309"/>
      <c r="BE2" s="309"/>
      <c r="BS2" s="15" t="s">
        <v>7</v>
      </c>
      <c r="BT2" s="15" t="s">
        <v>8</v>
      </c>
    </row>
    <row r="3" spans="2:72" ht="6.7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7</v>
      </c>
      <c r="BT3" s="15" t="s">
        <v>9</v>
      </c>
    </row>
    <row r="4" spans="2:71" ht="36.75" customHeight="1">
      <c r="B4" s="19"/>
      <c r="C4" s="20"/>
      <c r="D4" s="21" t="s">
        <v>10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11</v>
      </c>
      <c r="BE4" s="24" t="s">
        <v>12</v>
      </c>
      <c r="BS4" s="15" t="s">
        <v>13</v>
      </c>
    </row>
    <row r="5" spans="2:71" ht="14.25" customHeight="1">
      <c r="B5" s="19"/>
      <c r="C5" s="20"/>
      <c r="D5" s="25" t="s">
        <v>14</v>
      </c>
      <c r="E5" s="20"/>
      <c r="F5" s="20"/>
      <c r="G5" s="20"/>
      <c r="H5" s="20"/>
      <c r="I5" s="20"/>
      <c r="J5" s="20"/>
      <c r="K5" s="322" t="s">
        <v>15</v>
      </c>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20"/>
      <c r="AQ5" s="22"/>
      <c r="BE5" s="320" t="s">
        <v>16</v>
      </c>
      <c r="BS5" s="15" t="s">
        <v>7</v>
      </c>
    </row>
    <row r="6" spans="2:71" ht="36.75" customHeight="1">
      <c r="B6" s="19"/>
      <c r="C6" s="20"/>
      <c r="D6" s="27" t="s">
        <v>17</v>
      </c>
      <c r="E6" s="20"/>
      <c r="F6" s="20"/>
      <c r="G6" s="20"/>
      <c r="H6" s="20"/>
      <c r="I6" s="20"/>
      <c r="J6" s="20"/>
      <c r="K6" s="324" t="s">
        <v>18</v>
      </c>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20"/>
      <c r="AQ6" s="22"/>
      <c r="BE6" s="309"/>
      <c r="BS6" s="15" t="s">
        <v>7</v>
      </c>
    </row>
    <row r="7" spans="2:71" ht="14.25" customHeight="1">
      <c r="B7" s="19"/>
      <c r="C7" s="20"/>
      <c r="D7" s="28" t="s">
        <v>19</v>
      </c>
      <c r="E7" s="20"/>
      <c r="F7" s="20"/>
      <c r="G7" s="20"/>
      <c r="H7" s="20"/>
      <c r="I7" s="20"/>
      <c r="J7" s="20"/>
      <c r="K7" s="26" t="s">
        <v>3</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20</v>
      </c>
      <c r="AL7" s="20"/>
      <c r="AM7" s="20"/>
      <c r="AN7" s="26" t="s">
        <v>3</v>
      </c>
      <c r="AO7" s="20"/>
      <c r="AP7" s="20"/>
      <c r="AQ7" s="22"/>
      <c r="BE7" s="309"/>
      <c r="BS7" s="15" t="s">
        <v>7</v>
      </c>
    </row>
    <row r="8" spans="2:71" ht="14.25" customHeight="1">
      <c r="B8" s="19"/>
      <c r="C8" s="20"/>
      <c r="D8" s="28" t="s">
        <v>21</v>
      </c>
      <c r="E8" s="20"/>
      <c r="F8" s="20"/>
      <c r="G8" s="20"/>
      <c r="H8" s="20"/>
      <c r="I8" s="20"/>
      <c r="J8" s="20"/>
      <c r="K8" s="26" t="s">
        <v>22</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23</v>
      </c>
      <c r="AL8" s="20"/>
      <c r="AM8" s="20"/>
      <c r="AN8" s="29" t="s">
        <v>24</v>
      </c>
      <c r="AO8" s="20"/>
      <c r="AP8" s="20"/>
      <c r="AQ8" s="22"/>
      <c r="BE8" s="309"/>
      <c r="BS8" s="15" t="s">
        <v>7</v>
      </c>
    </row>
    <row r="9" spans="2:71" ht="14.2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309"/>
      <c r="BS9" s="15" t="s">
        <v>7</v>
      </c>
    </row>
    <row r="10" spans="2:71" ht="14.25" customHeight="1">
      <c r="B10" s="19"/>
      <c r="C10" s="20"/>
      <c r="D10" s="28"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26</v>
      </c>
      <c r="AL10" s="20"/>
      <c r="AM10" s="20"/>
      <c r="AN10" s="26" t="s">
        <v>27</v>
      </c>
      <c r="AO10" s="20"/>
      <c r="AP10" s="20"/>
      <c r="AQ10" s="22"/>
      <c r="BE10" s="309"/>
      <c r="BS10" s="15" t="s">
        <v>7</v>
      </c>
    </row>
    <row r="11" spans="2:71" ht="18" customHeight="1">
      <c r="B11" s="19"/>
      <c r="C11" s="20"/>
      <c r="D11" s="20"/>
      <c r="E11" s="26" t="s">
        <v>28</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29</v>
      </c>
      <c r="AL11" s="20"/>
      <c r="AM11" s="20"/>
      <c r="AN11" s="26" t="s">
        <v>30</v>
      </c>
      <c r="AO11" s="20"/>
      <c r="AP11" s="20"/>
      <c r="AQ11" s="22"/>
      <c r="BE11" s="309"/>
      <c r="BS11" s="15" t="s">
        <v>7</v>
      </c>
    </row>
    <row r="12" spans="2:71" ht="6.7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309"/>
      <c r="BS12" s="15" t="s">
        <v>7</v>
      </c>
    </row>
    <row r="13" spans="2:71" ht="14.25" customHeight="1">
      <c r="B13" s="19"/>
      <c r="C13" s="20"/>
      <c r="D13" s="28" t="s">
        <v>31</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26</v>
      </c>
      <c r="AL13" s="20"/>
      <c r="AM13" s="20"/>
      <c r="AN13" s="30" t="s">
        <v>32</v>
      </c>
      <c r="AO13" s="20"/>
      <c r="AP13" s="20"/>
      <c r="AQ13" s="22"/>
      <c r="BE13" s="309"/>
      <c r="BS13" s="15" t="s">
        <v>7</v>
      </c>
    </row>
    <row r="14" spans="2:71" ht="15">
      <c r="B14" s="19"/>
      <c r="C14" s="20"/>
      <c r="D14" s="20"/>
      <c r="E14" s="325" t="s">
        <v>32</v>
      </c>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28" t="s">
        <v>29</v>
      </c>
      <c r="AL14" s="20"/>
      <c r="AM14" s="20"/>
      <c r="AN14" s="30" t="s">
        <v>32</v>
      </c>
      <c r="AO14" s="20"/>
      <c r="AP14" s="20"/>
      <c r="AQ14" s="22"/>
      <c r="BE14" s="309"/>
      <c r="BS14" s="15" t="s">
        <v>7</v>
      </c>
    </row>
    <row r="15" spans="2:71" ht="6.7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309"/>
      <c r="BS15" s="15" t="s">
        <v>4</v>
      </c>
    </row>
    <row r="16" spans="2:71" ht="14.25" customHeight="1">
      <c r="B16" s="19"/>
      <c r="C16" s="20"/>
      <c r="D16" s="28" t="s">
        <v>33</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26</v>
      </c>
      <c r="AL16" s="20"/>
      <c r="AM16" s="20"/>
      <c r="AN16" s="26" t="s">
        <v>3</v>
      </c>
      <c r="AO16" s="20"/>
      <c r="AP16" s="20"/>
      <c r="AQ16" s="22"/>
      <c r="BE16" s="309"/>
      <c r="BS16" s="15" t="s">
        <v>4</v>
      </c>
    </row>
    <row r="17" spans="2:71" ht="18" customHeight="1">
      <c r="B17" s="19"/>
      <c r="C17" s="20"/>
      <c r="D17" s="20"/>
      <c r="E17" s="26" t="s">
        <v>22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29</v>
      </c>
      <c r="AL17" s="20"/>
      <c r="AM17" s="20"/>
      <c r="AN17" s="26" t="s">
        <v>3</v>
      </c>
      <c r="AO17" s="20"/>
      <c r="AP17" s="20"/>
      <c r="AQ17" s="22"/>
      <c r="BE17" s="309"/>
      <c r="BS17" s="15" t="s">
        <v>34</v>
      </c>
    </row>
    <row r="18" spans="2:71" ht="6.7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309"/>
      <c r="BS18" s="15" t="s">
        <v>7</v>
      </c>
    </row>
    <row r="19" spans="2:71" ht="14.25" customHeight="1">
      <c r="B19" s="19"/>
      <c r="C19" s="20"/>
      <c r="D19" s="28" t="s">
        <v>35</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309"/>
      <c r="BS19" s="15" t="s">
        <v>7</v>
      </c>
    </row>
    <row r="20" spans="2:71" ht="22.5" customHeight="1">
      <c r="B20" s="19"/>
      <c r="C20" s="20"/>
      <c r="D20" s="20"/>
      <c r="E20" s="326" t="s">
        <v>3</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20"/>
      <c r="AP20" s="20"/>
      <c r="AQ20" s="22"/>
      <c r="BE20" s="309"/>
      <c r="BS20" s="15" t="s">
        <v>4</v>
      </c>
    </row>
    <row r="21" spans="2:57" ht="6.7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309"/>
    </row>
    <row r="22" spans="2:57" ht="6.7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309"/>
    </row>
    <row r="23" spans="2:57" s="1" customFormat="1" ht="25.5" customHeight="1">
      <c r="B23" s="32"/>
      <c r="C23" s="33"/>
      <c r="D23" s="34" t="s">
        <v>36</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27">
        <f>ROUND(AG51,2)</f>
        <v>0</v>
      </c>
      <c r="AL23" s="328"/>
      <c r="AM23" s="328"/>
      <c r="AN23" s="328"/>
      <c r="AO23" s="328"/>
      <c r="AP23" s="33"/>
      <c r="AQ23" s="36"/>
      <c r="BE23" s="303"/>
    </row>
    <row r="24" spans="2:57" s="1" customFormat="1" ht="6.7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303"/>
    </row>
    <row r="25" spans="2:57" s="1" customFormat="1" ht="13.5">
      <c r="B25" s="32"/>
      <c r="C25" s="33"/>
      <c r="D25" s="33"/>
      <c r="E25" s="33"/>
      <c r="F25" s="33"/>
      <c r="G25" s="33"/>
      <c r="H25" s="33"/>
      <c r="I25" s="33"/>
      <c r="J25" s="33"/>
      <c r="K25" s="33"/>
      <c r="L25" s="329" t="s">
        <v>37</v>
      </c>
      <c r="M25" s="241"/>
      <c r="N25" s="241"/>
      <c r="O25" s="241"/>
      <c r="P25" s="33"/>
      <c r="Q25" s="33"/>
      <c r="R25" s="33"/>
      <c r="S25" s="33"/>
      <c r="T25" s="33"/>
      <c r="U25" s="33"/>
      <c r="V25" s="33"/>
      <c r="W25" s="329" t="s">
        <v>38</v>
      </c>
      <c r="X25" s="241"/>
      <c r="Y25" s="241"/>
      <c r="Z25" s="241"/>
      <c r="AA25" s="241"/>
      <c r="AB25" s="241"/>
      <c r="AC25" s="241"/>
      <c r="AD25" s="241"/>
      <c r="AE25" s="241"/>
      <c r="AF25" s="33"/>
      <c r="AG25" s="33"/>
      <c r="AH25" s="33"/>
      <c r="AI25" s="33"/>
      <c r="AJ25" s="33"/>
      <c r="AK25" s="329" t="s">
        <v>39</v>
      </c>
      <c r="AL25" s="241"/>
      <c r="AM25" s="241"/>
      <c r="AN25" s="241"/>
      <c r="AO25" s="241"/>
      <c r="AP25" s="33"/>
      <c r="AQ25" s="36"/>
      <c r="BE25" s="303"/>
    </row>
    <row r="26" spans="2:57" s="2" customFormat="1" ht="14.25" customHeight="1">
      <c r="B26" s="38"/>
      <c r="C26" s="39"/>
      <c r="D26" s="40" t="s">
        <v>40</v>
      </c>
      <c r="E26" s="39"/>
      <c r="F26" s="40" t="s">
        <v>41</v>
      </c>
      <c r="G26" s="39"/>
      <c r="H26" s="39"/>
      <c r="I26" s="39"/>
      <c r="J26" s="39"/>
      <c r="K26" s="39"/>
      <c r="L26" s="242">
        <v>0.21</v>
      </c>
      <c r="M26" s="211"/>
      <c r="N26" s="211"/>
      <c r="O26" s="211"/>
      <c r="P26" s="39"/>
      <c r="Q26" s="39"/>
      <c r="R26" s="39"/>
      <c r="S26" s="39"/>
      <c r="T26" s="39"/>
      <c r="U26" s="39"/>
      <c r="V26" s="39"/>
      <c r="W26" s="212">
        <f>ROUND(AZ51,2)</f>
        <v>0</v>
      </c>
      <c r="X26" s="211"/>
      <c r="Y26" s="211"/>
      <c r="Z26" s="211"/>
      <c r="AA26" s="211"/>
      <c r="AB26" s="211"/>
      <c r="AC26" s="211"/>
      <c r="AD26" s="211"/>
      <c r="AE26" s="211"/>
      <c r="AF26" s="39"/>
      <c r="AG26" s="39"/>
      <c r="AH26" s="39"/>
      <c r="AI26" s="39"/>
      <c r="AJ26" s="39"/>
      <c r="AK26" s="212">
        <f>ROUND(AV51,2)</f>
        <v>0</v>
      </c>
      <c r="AL26" s="211"/>
      <c r="AM26" s="211"/>
      <c r="AN26" s="211"/>
      <c r="AO26" s="211"/>
      <c r="AP26" s="39"/>
      <c r="AQ26" s="41"/>
      <c r="BE26" s="321"/>
    </row>
    <row r="27" spans="2:57" s="2" customFormat="1" ht="14.25" customHeight="1">
      <c r="B27" s="38"/>
      <c r="C27" s="39"/>
      <c r="D27" s="39"/>
      <c r="E27" s="39"/>
      <c r="F27" s="40" t="s">
        <v>42</v>
      </c>
      <c r="G27" s="39"/>
      <c r="H27" s="39"/>
      <c r="I27" s="39"/>
      <c r="J27" s="39"/>
      <c r="K27" s="39"/>
      <c r="L27" s="242">
        <v>0.15</v>
      </c>
      <c r="M27" s="211"/>
      <c r="N27" s="211"/>
      <c r="O27" s="211"/>
      <c r="P27" s="39"/>
      <c r="Q27" s="39"/>
      <c r="R27" s="39"/>
      <c r="S27" s="39"/>
      <c r="T27" s="39"/>
      <c r="U27" s="39"/>
      <c r="V27" s="39"/>
      <c r="W27" s="212">
        <f>ROUND(BA51,2)</f>
        <v>0</v>
      </c>
      <c r="X27" s="211"/>
      <c r="Y27" s="211"/>
      <c r="Z27" s="211"/>
      <c r="AA27" s="211"/>
      <c r="AB27" s="211"/>
      <c r="AC27" s="211"/>
      <c r="AD27" s="211"/>
      <c r="AE27" s="211"/>
      <c r="AF27" s="39"/>
      <c r="AG27" s="39"/>
      <c r="AH27" s="39"/>
      <c r="AI27" s="39"/>
      <c r="AJ27" s="39"/>
      <c r="AK27" s="212">
        <f>ROUND(AW51,2)</f>
        <v>0</v>
      </c>
      <c r="AL27" s="211"/>
      <c r="AM27" s="211"/>
      <c r="AN27" s="211"/>
      <c r="AO27" s="211"/>
      <c r="AP27" s="39"/>
      <c r="AQ27" s="41"/>
      <c r="BE27" s="321"/>
    </row>
    <row r="28" spans="2:57" s="2" customFormat="1" ht="14.25" customHeight="1" hidden="1">
      <c r="B28" s="38"/>
      <c r="C28" s="39"/>
      <c r="D28" s="39"/>
      <c r="E28" s="39"/>
      <c r="F28" s="40" t="s">
        <v>43</v>
      </c>
      <c r="G28" s="39"/>
      <c r="H28" s="39"/>
      <c r="I28" s="39"/>
      <c r="J28" s="39"/>
      <c r="K28" s="39"/>
      <c r="L28" s="242">
        <v>0.21</v>
      </c>
      <c r="M28" s="211"/>
      <c r="N28" s="211"/>
      <c r="O28" s="211"/>
      <c r="P28" s="39"/>
      <c r="Q28" s="39"/>
      <c r="R28" s="39"/>
      <c r="S28" s="39"/>
      <c r="T28" s="39"/>
      <c r="U28" s="39"/>
      <c r="V28" s="39"/>
      <c r="W28" s="212">
        <f>ROUND(BB51,2)</f>
        <v>0</v>
      </c>
      <c r="X28" s="211"/>
      <c r="Y28" s="211"/>
      <c r="Z28" s="211"/>
      <c r="AA28" s="211"/>
      <c r="AB28" s="211"/>
      <c r="AC28" s="211"/>
      <c r="AD28" s="211"/>
      <c r="AE28" s="211"/>
      <c r="AF28" s="39"/>
      <c r="AG28" s="39"/>
      <c r="AH28" s="39"/>
      <c r="AI28" s="39"/>
      <c r="AJ28" s="39"/>
      <c r="AK28" s="212">
        <v>0</v>
      </c>
      <c r="AL28" s="211"/>
      <c r="AM28" s="211"/>
      <c r="AN28" s="211"/>
      <c r="AO28" s="211"/>
      <c r="AP28" s="39"/>
      <c r="AQ28" s="41"/>
      <c r="BE28" s="321"/>
    </row>
    <row r="29" spans="2:57" s="2" customFormat="1" ht="14.25" customHeight="1" hidden="1">
      <c r="B29" s="38"/>
      <c r="C29" s="39"/>
      <c r="D29" s="39"/>
      <c r="E29" s="39"/>
      <c r="F29" s="40" t="s">
        <v>44</v>
      </c>
      <c r="G29" s="39"/>
      <c r="H29" s="39"/>
      <c r="I29" s="39"/>
      <c r="J29" s="39"/>
      <c r="K29" s="39"/>
      <c r="L29" s="242">
        <v>0.15</v>
      </c>
      <c r="M29" s="211"/>
      <c r="N29" s="211"/>
      <c r="O29" s="211"/>
      <c r="P29" s="39"/>
      <c r="Q29" s="39"/>
      <c r="R29" s="39"/>
      <c r="S29" s="39"/>
      <c r="T29" s="39"/>
      <c r="U29" s="39"/>
      <c r="V29" s="39"/>
      <c r="W29" s="212">
        <f>ROUND(BC51,2)</f>
        <v>0</v>
      </c>
      <c r="X29" s="211"/>
      <c r="Y29" s="211"/>
      <c r="Z29" s="211"/>
      <c r="AA29" s="211"/>
      <c r="AB29" s="211"/>
      <c r="AC29" s="211"/>
      <c r="AD29" s="211"/>
      <c r="AE29" s="211"/>
      <c r="AF29" s="39"/>
      <c r="AG29" s="39"/>
      <c r="AH29" s="39"/>
      <c r="AI29" s="39"/>
      <c r="AJ29" s="39"/>
      <c r="AK29" s="212">
        <v>0</v>
      </c>
      <c r="AL29" s="211"/>
      <c r="AM29" s="211"/>
      <c r="AN29" s="211"/>
      <c r="AO29" s="211"/>
      <c r="AP29" s="39"/>
      <c r="AQ29" s="41"/>
      <c r="BE29" s="321"/>
    </row>
    <row r="30" spans="2:57" s="2" customFormat="1" ht="14.25" customHeight="1" hidden="1">
      <c r="B30" s="38"/>
      <c r="C30" s="39"/>
      <c r="D30" s="39"/>
      <c r="E30" s="39"/>
      <c r="F30" s="40" t="s">
        <v>45</v>
      </c>
      <c r="G30" s="39"/>
      <c r="H30" s="39"/>
      <c r="I30" s="39"/>
      <c r="J30" s="39"/>
      <c r="K30" s="39"/>
      <c r="L30" s="242">
        <v>0</v>
      </c>
      <c r="M30" s="211"/>
      <c r="N30" s="211"/>
      <c r="O30" s="211"/>
      <c r="P30" s="39"/>
      <c r="Q30" s="39"/>
      <c r="R30" s="39"/>
      <c r="S30" s="39"/>
      <c r="T30" s="39"/>
      <c r="U30" s="39"/>
      <c r="V30" s="39"/>
      <c r="W30" s="212">
        <f>ROUND(BD51,2)</f>
        <v>0</v>
      </c>
      <c r="X30" s="211"/>
      <c r="Y30" s="211"/>
      <c r="Z30" s="211"/>
      <c r="AA30" s="211"/>
      <c r="AB30" s="211"/>
      <c r="AC30" s="211"/>
      <c r="AD30" s="211"/>
      <c r="AE30" s="211"/>
      <c r="AF30" s="39"/>
      <c r="AG30" s="39"/>
      <c r="AH30" s="39"/>
      <c r="AI30" s="39"/>
      <c r="AJ30" s="39"/>
      <c r="AK30" s="212">
        <v>0</v>
      </c>
      <c r="AL30" s="211"/>
      <c r="AM30" s="211"/>
      <c r="AN30" s="211"/>
      <c r="AO30" s="211"/>
      <c r="AP30" s="39"/>
      <c r="AQ30" s="41"/>
      <c r="BE30" s="321"/>
    </row>
    <row r="31" spans="2:57" s="1" customFormat="1" ht="6.7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303"/>
    </row>
    <row r="32" spans="2:57" s="1" customFormat="1" ht="25.5" customHeight="1">
      <c r="B32" s="32"/>
      <c r="C32" s="42"/>
      <c r="D32" s="43" t="s">
        <v>46</v>
      </c>
      <c r="E32" s="44"/>
      <c r="F32" s="44"/>
      <c r="G32" s="44"/>
      <c r="H32" s="44"/>
      <c r="I32" s="44"/>
      <c r="J32" s="44"/>
      <c r="K32" s="44"/>
      <c r="L32" s="44"/>
      <c r="M32" s="44"/>
      <c r="N32" s="44"/>
      <c r="O32" s="44"/>
      <c r="P32" s="44"/>
      <c r="Q32" s="44"/>
      <c r="R32" s="44"/>
      <c r="S32" s="44"/>
      <c r="T32" s="45" t="s">
        <v>47</v>
      </c>
      <c r="U32" s="44"/>
      <c r="V32" s="44"/>
      <c r="W32" s="44"/>
      <c r="X32" s="213" t="s">
        <v>48</v>
      </c>
      <c r="Y32" s="313"/>
      <c r="Z32" s="313"/>
      <c r="AA32" s="313"/>
      <c r="AB32" s="313"/>
      <c r="AC32" s="44"/>
      <c r="AD32" s="44"/>
      <c r="AE32" s="44"/>
      <c r="AF32" s="44"/>
      <c r="AG32" s="44"/>
      <c r="AH32" s="44"/>
      <c r="AI32" s="44"/>
      <c r="AJ32" s="44"/>
      <c r="AK32" s="318">
        <f>SUM(AK23:AK30)</f>
        <v>0</v>
      </c>
      <c r="AL32" s="313"/>
      <c r="AM32" s="313"/>
      <c r="AN32" s="313"/>
      <c r="AO32" s="319"/>
      <c r="AP32" s="42"/>
      <c r="AQ32" s="47"/>
      <c r="BE32" s="303"/>
    </row>
    <row r="33" spans="2:43" s="1" customFormat="1" ht="6.7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75" customHeight="1">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44" s="1" customFormat="1" ht="6.75" customHeight="1">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32"/>
    </row>
    <row r="39" spans="2:44" s="1" customFormat="1" ht="36.75" customHeight="1">
      <c r="B39" s="32"/>
      <c r="C39" s="53" t="s">
        <v>49</v>
      </c>
      <c r="AR39" s="32"/>
    </row>
    <row r="40" spans="2:44" s="1" customFormat="1" ht="6.75" customHeight="1">
      <c r="B40" s="32"/>
      <c r="AR40" s="32"/>
    </row>
    <row r="41" spans="2:44" s="3" customFormat="1" ht="14.25" customHeight="1">
      <c r="B41" s="54"/>
      <c r="C41" s="55" t="s">
        <v>14</v>
      </c>
      <c r="L41" s="3" t="str">
        <f>K5</f>
        <v>S-2016-1</v>
      </c>
      <c r="AR41" s="54"/>
    </row>
    <row r="42" spans="2:44" s="4" customFormat="1" ht="36.75" customHeight="1">
      <c r="B42" s="56"/>
      <c r="C42" s="57" t="s">
        <v>17</v>
      </c>
      <c r="L42" s="315" t="str">
        <f>K6</f>
        <v>Vedlejší a ostatní rozpočtové náklady</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R42" s="56"/>
    </row>
    <row r="43" spans="2:44" s="1" customFormat="1" ht="6.75" customHeight="1">
      <c r="B43" s="32"/>
      <c r="AR43" s="32"/>
    </row>
    <row r="44" spans="2:44" s="1" customFormat="1" ht="15">
      <c r="B44" s="32"/>
      <c r="C44" s="55" t="s">
        <v>21</v>
      </c>
      <c r="L44" s="58" t="str">
        <f>IF(K8="","",K8)</f>
        <v> </v>
      </c>
      <c r="AI44" s="55" t="s">
        <v>23</v>
      </c>
      <c r="AM44" s="302" t="str">
        <f>IF(AN8="","",AN8)</f>
        <v>2.6.2016</v>
      </c>
      <c r="AN44" s="303"/>
      <c r="AR44" s="32"/>
    </row>
    <row r="45" spans="2:44" s="1" customFormat="1" ht="6.75" customHeight="1">
      <c r="B45" s="32"/>
      <c r="AR45" s="32"/>
    </row>
    <row r="46" spans="2:56" s="1" customFormat="1" ht="15">
      <c r="B46" s="32"/>
      <c r="C46" s="55" t="s">
        <v>25</v>
      </c>
      <c r="L46" s="3" t="str">
        <f>IF(E11="","",E11)</f>
        <v> Statutární město Olomouc</v>
      </c>
      <c r="AI46" s="55" t="s">
        <v>33</v>
      </c>
      <c r="AM46" s="304" t="str">
        <f>IF(E17="","",E17)</f>
        <v> </v>
      </c>
      <c r="AN46" s="303"/>
      <c r="AO46" s="303"/>
      <c r="AP46" s="303"/>
      <c r="AR46" s="32"/>
      <c r="AS46" s="305" t="s">
        <v>50</v>
      </c>
      <c r="AT46" s="274"/>
      <c r="AU46" s="60"/>
      <c r="AV46" s="60"/>
      <c r="AW46" s="60"/>
      <c r="AX46" s="60"/>
      <c r="AY46" s="60"/>
      <c r="AZ46" s="60"/>
      <c r="BA46" s="60"/>
      <c r="BB46" s="60"/>
      <c r="BC46" s="60"/>
      <c r="BD46" s="61"/>
    </row>
    <row r="47" spans="2:56" s="1" customFormat="1" ht="15">
      <c r="B47" s="32"/>
      <c r="C47" s="55" t="s">
        <v>31</v>
      </c>
      <c r="L47" s="3">
        <f>IF(E14="Vyplň údaj","",E14)</f>
      </c>
      <c r="AR47" s="32"/>
      <c r="AS47" s="240"/>
      <c r="AT47" s="241"/>
      <c r="AU47" s="33"/>
      <c r="AV47" s="33"/>
      <c r="AW47" s="33"/>
      <c r="AX47" s="33"/>
      <c r="AY47" s="33"/>
      <c r="AZ47" s="33"/>
      <c r="BA47" s="33"/>
      <c r="BB47" s="33"/>
      <c r="BC47" s="33"/>
      <c r="BD47" s="63"/>
    </row>
    <row r="48" spans="2:56" s="1" customFormat="1" ht="10.5" customHeight="1">
      <c r="B48" s="32"/>
      <c r="AR48" s="32"/>
      <c r="AS48" s="240"/>
      <c r="AT48" s="241"/>
      <c r="AU48" s="33"/>
      <c r="AV48" s="33"/>
      <c r="AW48" s="33"/>
      <c r="AX48" s="33"/>
      <c r="AY48" s="33"/>
      <c r="AZ48" s="33"/>
      <c r="BA48" s="33"/>
      <c r="BB48" s="33"/>
      <c r="BC48" s="33"/>
      <c r="BD48" s="63"/>
    </row>
    <row r="49" spans="2:56" s="1" customFormat="1" ht="29.25" customHeight="1">
      <c r="B49" s="32"/>
      <c r="C49" s="301" t="s">
        <v>51</v>
      </c>
      <c r="D49" s="313"/>
      <c r="E49" s="313"/>
      <c r="F49" s="313"/>
      <c r="G49" s="313"/>
      <c r="H49" s="44"/>
      <c r="I49" s="314" t="s">
        <v>52</v>
      </c>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2" t="s">
        <v>53</v>
      </c>
      <c r="AH49" s="313"/>
      <c r="AI49" s="313"/>
      <c r="AJ49" s="313"/>
      <c r="AK49" s="313"/>
      <c r="AL49" s="313"/>
      <c r="AM49" s="313"/>
      <c r="AN49" s="314" t="s">
        <v>54</v>
      </c>
      <c r="AO49" s="313"/>
      <c r="AP49" s="313"/>
      <c r="AQ49" s="64" t="s">
        <v>55</v>
      </c>
      <c r="AR49" s="32"/>
      <c r="AS49" s="65" t="s">
        <v>56</v>
      </c>
      <c r="AT49" s="66" t="s">
        <v>57</v>
      </c>
      <c r="AU49" s="66" t="s">
        <v>58</v>
      </c>
      <c r="AV49" s="66" t="s">
        <v>59</v>
      </c>
      <c r="AW49" s="66" t="s">
        <v>60</v>
      </c>
      <c r="AX49" s="66" t="s">
        <v>61</v>
      </c>
      <c r="AY49" s="66" t="s">
        <v>62</v>
      </c>
      <c r="AZ49" s="66" t="s">
        <v>63</v>
      </c>
      <c r="BA49" s="66" t="s">
        <v>64</v>
      </c>
      <c r="BB49" s="66" t="s">
        <v>65</v>
      </c>
      <c r="BC49" s="66" t="s">
        <v>66</v>
      </c>
      <c r="BD49" s="67" t="s">
        <v>67</v>
      </c>
    </row>
    <row r="50" spans="2:56" s="1" customFormat="1" ht="10.5" customHeight="1">
      <c r="B50" s="32"/>
      <c r="AR50" s="32"/>
      <c r="AS50" s="68"/>
      <c r="AT50" s="60"/>
      <c r="AU50" s="60"/>
      <c r="AV50" s="60"/>
      <c r="AW50" s="60"/>
      <c r="AX50" s="60"/>
      <c r="AY50" s="60"/>
      <c r="AZ50" s="60"/>
      <c r="BA50" s="60"/>
      <c r="BB50" s="60"/>
      <c r="BC50" s="60"/>
      <c r="BD50" s="61"/>
    </row>
    <row r="51" spans="2:90" s="4" customFormat="1" ht="32.25" customHeight="1">
      <c r="B51" s="56"/>
      <c r="C51" s="69" t="s">
        <v>68</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306">
        <f>ROUND(SUM(AG52:AG54),2)</f>
        <v>0</v>
      </c>
      <c r="AH51" s="306"/>
      <c r="AI51" s="306"/>
      <c r="AJ51" s="306"/>
      <c r="AK51" s="306"/>
      <c r="AL51" s="306"/>
      <c r="AM51" s="306"/>
      <c r="AN51" s="307">
        <f>SUM(AG51,AT51)</f>
        <v>0</v>
      </c>
      <c r="AO51" s="307"/>
      <c r="AP51" s="307"/>
      <c r="AQ51" s="71" t="s">
        <v>3</v>
      </c>
      <c r="AR51" s="56"/>
      <c r="AS51" s="72">
        <f>ROUND(SUM(AS52:AS54),2)</f>
        <v>0</v>
      </c>
      <c r="AT51" s="73">
        <f>ROUND(SUM(AV51:AW51),2)</f>
        <v>0</v>
      </c>
      <c r="AU51" s="74">
        <f>ROUND(SUM(AU52:AU54),5)</f>
        <v>0</v>
      </c>
      <c r="AV51" s="73">
        <f>ROUND(AZ51*L26,2)</f>
        <v>0</v>
      </c>
      <c r="AW51" s="73">
        <f>ROUND(BA51*L27,2)</f>
        <v>0</v>
      </c>
      <c r="AX51" s="73">
        <f>ROUND(BB51*L26,2)</f>
        <v>0</v>
      </c>
      <c r="AY51" s="73">
        <f>ROUND(BC51*L27,2)</f>
        <v>0</v>
      </c>
      <c r="AZ51" s="73">
        <f>ROUND(SUM(AZ52:AZ54),2)</f>
        <v>0</v>
      </c>
      <c r="BA51" s="73">
        <f>ROUND(SUM(BA52:BA54),2)</f>
        <v>0</v>
      </c>
      <c r="BB51" s="73">
        <f>ROUND(SUM(BB52:BB54),2)</f>
        <v>0</v>
      </c>
      <c r="BC51" s="73">
        <f>ROUND(SUM(BC52:BC54),2)</f>
        <v>0</v>
      </c>
      <c r="BD51" s="75">
        <f>ROUND(SUM(BD52:BD54),2)</f>
        <v>0</v>
      </c>
      <c r="BS51" s="57" t="s">
        <v>69</v>
      </c>
      <c r="BT51" s="57" t="s">
        <v>70</v>
      </c>
      <c r="BU51" s="76" t="s">
        <v>71</v>
      </c>
      <c r="BV51" s="57" t="s">
        <v>72</v>
      </c>
      <c r="BW51" s="57" t="s">
        <v>5</v>
      </c>
      <c r="BX51" s="57" t="s">
        <v>73</v>
      </c>
      <c r="CL51" s="57" t="s">
        <v>3</v>
      </c>
    </row>
    <row r="52" spans="1:91" s="5" customFormat="1" ht="27" customHeight="1">
      <c r="A52" s="195" t="s">
        <v>302</v>
      </c>
      <c r="B52" s="77"/>
      <c r="C52" s="78"/>
      <c r="D52" s="317" t="s">
        <v>74</v>
      </c>
      <c r="E52" s="311"/>
      <c r="F52" s="311"/>
      <c r="G52" s="311"/>
      <c r="H52" s="311"/>
      <c r="I52" s="79"/>
      <c r="J52" s="317" t="s">
        <v>75</v>
      </c>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0">
        <f>'ON.1 - Ostatní náklady'!J27</f>
        <v>0</v>
      </c>
      <c r="AH52" s="311"/>
      <c r="AI52" s="311"/>
      <c r="AJ52" s="311"/>
      <c r="AK52" s="311"/>
      <c r="AL52" s="311"/>
      <c r="AM52" s="311"/>
      <c r="AN52" s="310">
        <f>SUM(AG52,AT52)</f>
        <v>0</v>
      </c>
      <c r="AO52" s="311"/>
      <c r="AP52" s="311"/>
      <c r="AQ52" s="80" t="s">
        <v>76</v>
      </c>
      <c r="AR52" s="77"/>
      <c r="AS52" s="81">
        <v>0</v>
      </c>
      <c r="AT52" s="82">
        <f>ROUND(SUM(AV52:AW52),2)</f>
        <v>0</v>
      </c>
      <c r="AU52" s="83">
        <f>'ON.1 - Ostatní náklady'!P77</f>
        <v>0</v>
      </c>
      <c r="AV52" s="82">
        <f>'ON.1 - Ostatní náklady'!J30</f>
        <v>0</v>
      </c>
      <c r="AW52" s="82">
        <f>'ON.1 - Ostatní náklady'!J31</f>
        <v>0</v>
      </c>
      <c r="AX52" s="82">
        <f>'ON.1 - Ostatní náklady'!J32</f>
        <v>0</v>
      </c>
      <c r="AY52" s="82">
        <f>'ON.1 - Ostatní náklady'!J33</f>
        <v>0</v>
      </c>
      <c r="AZ52" s="82">
        <f>'ON.1 - Ostatní náklady'!F30</f>
        <v>0</v>
      </c>
      <c r="BA52" s="82">
        <f>'ON.1 - Ostatní náklady'!F31</f>
        <v>0</v>
      </c>
      <c r="BB52" s="82">
        <f>'ON.1 - Ostatní náklady'!F32</f>
        <v>0</v>
      </c>
      <c r="BC52" s="82">
        <f>'ON.1 - Ostatní náklady'!F33</f>
        <v>0</v>
      </c>
      <c r="BD52" s="84">
        <f>'ON.1 - Ostatní náklady'!F34</f>
        <v>0</v>
      </c>
      <c r="BT52" s="85" t="s">
        <v>77</v>
      </c>
      <c r="BV52" s="85" t="s">
        <v>72</v>
      </c>
      <c r="BW52" s="85" t="s">
        <v>78</v>
      </c>
      <c r="BX52" s="85" t="s">
        <v>5</v>
      </c>
      <c r="CL52" s="85" t="s">
        <v>3</v>
      </c>
      <c r="CM52" s="85" t="s">
        <v>79</v>
      </c>
    </row>
    <row r="53" spans="1:91" s="5" customFormat="1" ht="27" customHeight="1">
      <c r="A53" s="195" t="s">
        <v>302</v>
      </c>
      <c r="B53" s="77"/>
      <c r="C53" s="78"/>
      <c r="D53" s="317" t="s">
        <v>80</v>
      </c>
      <c r="E53" s="311"/>
      <c r="F53" s="311"/>
      <c r="G53" s="311"/>
      <c r="H53" s="311"/>
      <c r="I53" s="79"/>
      <c r="J53" s="317" t="s">
        <v>81</v>
      </c>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0">
        <f>'VRN.1 - Vedlejší rozpočto...'!J27</f>
        <v>0</v>
      </c>
      <c r="AH53" s="311"/>
      <c r="AI53" s="311"/>
      <c r="AJ53" s="311"/>
      <c r="AK53" s="311"/>
      <c r="AL53" s="311"/>
      <c r="AM53" s="311"/>
      <c r="AN53" s="310">
        <f>SUM(AG53,AT53)</f>
        <v>0</v>
      </c>
      <c r="AO53" s="311"/>
      <c r="AP53" s="311"/>
      <c r="AQ53" s="80" t="s">
        <v>82</v>
      </c>
      <c r="AR53" s="77"/>
      <c r="AS53" s="81">
        <v>0</v>
      </c>
      <c r="AT53" s="82">
        <f>ROUND(SUM(AV53:AW53),2)</f>
        <v>0</v>
      </c>
      <c r="AU53" s="83">
        <f>'VRN.1 - Vedlejší rozpočto...'!P77</f>
        <v>0</v>
      </c>
      <c r="AV53" s="82">
        <f>'VRN.1 - Vedlejší rozpočto...'!J30</f>
        <v>0</v>
      </c>
      <c r="AW53" s="82">
        <f>'VRN.1 - Vedlejší rozpočto...'!J31</f>
        <v>0</v>
      </c>
      <c r="AX53" s="82">
        <f>'VRN.1 - Vedlejší rozpočto...'!J32</f>
        <v>0</v>
      </c>
      <c r="AY53" s="82">
        <f>'VRN.1 - Vedlejší rozpočto...'!J33</f>
        <v>0</v>
      </c>
      <c r="AZ53" s="82">
        <f>'VRN.1 - Vedlejší rozpočto...'!F30</f>
        <v>0</v>
      </c>
      <c r="BA53" s="82">
        <f>'VRN.1 - Vedlejší rozpočto...'!F31</f>
        <v>0</v>
      </c>
      <c r="BB53" s="82">
        <f>'VRN.1 - Vedlejší rozpočto...'!F32</f>
        <v>0</v>
      </c>
      <c r="BC53" s="82">
        <f>'VRN.1 - Vedlejší rozpočto...'!F33</f>
        <v>0</v>
      </c>
      <c r="BD53" s="84">
        <f>'VRN.1 - Vedlejší rozpočto...'!F34</f>
        <v>0</v>
      </c>
      <c r="BT53" s="85" t="s">
        <v>77</v>
      </c>
      <c r="BV53" s="85" t="s">
        <v>72</v>
      </c>
      <c r="BW53" s="85" t="s">
        <v>83</v>
      </c>
      <c r="BX53" s="85" t="s">
        <v>5</v>
      </c>
      <c r="CL53" s="85" t="s">
        <v>3</v>
      </c>
      <c r="CM53" s="85" t="s">
        <v>79</v>
      </c>
    </row>
    <row r="54" spans="1:91" s="5" customFormat="1" ht="27" customHeight="1">
      <c r="A54" s="195" t="s">
        <v>302</v>
      </c>
      <c r="B54" s="77"/>
      <c r="C54" s="78"/>
      <c r="D54" s="317" t="s">
        <v>84</v>
      </c>
      <c r="E54" s="311"/>
      <c r="F54" s="311"/>
      <c r="G54" s="311"/>
      <c r="H54" s="311"/>
      <c r="I54" s="79"/>
      <c r="J54" s="317" t="s">
        <v>85</v>
      </c>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0">
        <f>'VRN.2 - Náklady na zajišt...'!J27</f>
        <v>0</v>
      </c>
      <c r="AH54" s="311"/>
      <c r="AI54" s="311"/>
      <c r="AJ54" s="311"/>
      <c r="AK54" s="311"/>
      <c r="AL54" s="311"/>
      <c r="AM54" s="311"/>
      <c r="AN54" s="310">
        <f>SUM(AG54,AT54)</f>
        <v>0</v>
      </c>
      <c r="AO54" s="311"/>
      <c r="AP54" s="311"/>
      <c r="AQ54" s="80" t="s">
        <v>82</v>
      </c>
      <c r="AR54" s="77"/>
      <c r="AS54" s="86">
        <v>0</v>
      </c>
      <c r="AT54" s="87">
        <f>ROUND(SUM(AV54:AW54),2)</f>
        <v>0</v>
      </c>
      <c r="AU54" s="88">
        <f>'VRN.2 - Náklady na zajišt...'!P77</f>
        <v>0</v>
      </c>
      <c r="AV54" s="87">
        <f>'VRN.2 - Náklady na zajišt...'!J30</f>
        <v>0</v>
      </c>
      <c r="AW54" s="87">
        <f>'VRN.2 - Náklady na zajišt...'!J31</f>
        <v>0</v>
      </c>
      <c r="AX54" s="87">
        <f>'VRN.2 - Náklady na zajišt...'!J32</f>
        <v>0</v>
      </c>
      <c r="AY54" s="87">
        <f>'VRN.2 - Náklady na zajišt...'!J33</f>
        <v>0</v>
      </c>
      <c r="AZ54" s="87">
        <f>'VRN.2 - Náklady na zajišt...'!F30</f>
        <v>0</v>
      </c>
      <c r="BA54" s="87">
        <f>'VRN.2 - Náklady na zajišt...'!F31</f>
        <v>0</v>
      </c>
      <c r="BB54" s="87">
        <f>'VRN.2 - Náklady na zajišt...'!F32</f>
        <v>0</v>
      </c>
      <c r="BC54" s="87">
        <f>'VRN.2 - Náklady na zajišt...'!F33</f>
        <v>0</v>
      </c>
      <c r="BD54" s="89">
        <f>'VRN.2 - Náklady na zajišt...'!F34</f>
        <v>0</v>
      </c>
      <c r="BT54" s="85" t="s">
        <v>77</v>
      </c>
      <c r="BV54" s="85" t="s">
        <v>72</v>
      </c>
      <c r="BW54" s="85" t="s">
        <v>86</v>
      </c>
      <c r="BX54" s="85" t="s">
        <v>5</v>
      </c>
      <c r="CL54" s="85" t="s">
        <v>3</v>
      </c>
      <c r="CM54" s="85" t="s">
        <v>79</v>
      </c>
    </row>
    <row r="55" spans="2:44" s="1" customFormat="1" ht="30" customHeight="1">
      <c r="B55" s="32"/>
      <c r="AR55" s="32"/>
    </row>
    <row r="56" spans="2:44" s="1" customFormat="1" ht="6.75" customHeight="1">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32"/>
    </row>
  </sheetData>
  <sheetProtection/>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AM44:AN44"/>
    <mergeCell ref="AM46:AP46"/>
    <mergeCell ref="AS46:AT48"/>
    <mergeCell ref="L30:O30"/>
    <mergeCell ref="W30:AE30"/>
    <mergeCell ref="AK30:AO30"/>
    <mergeCell ref="X32:AB32"/>
    <mergeCell ref="AK32:AO32"/>
    <mergeCell ref="D52:H52"/>
    <mergeCell ref="J52:AF52"/>
    <mergeCell ref="C49:G49"/>
    <mergeCell ref="I49:AF49"/>
    <mergeCell ref="D54:H54"/>
    <mergeCell ref="J54:AF54"/>
    <mergeCell ref="AN53:AP53"/>
    <mergeCell ref="AG53:AM53"/>
    <mergeCell ref="D53:H53"/>
    <mergeCell ref="J53:AF53"/>
    <mergeCell ref="AG51:AM51"/>
    <mergeCell ref="AN51:AP51"/>
    <mergeCell ref="AR2:BE2"/>
    <mergeCell ref="AN54:AP54"/>
    <mergeCell ref="AG54:AM54"/>
    <mergeCell ref="AN52:AP52"/>
    <mergeCell ref="AG52:AM52"/>
    <mergeCell ref="AG49:AM49"/>
    <mergeCell ref="AN49:AP49"/>
    <mergeCell ref="L42:AO42"/>
  </mergeCells>
  <hyperlinks>
    <hyperlink ref="K1:S1" location="C2" tooltip="Rekapitulace stavby" display="1) Rekapitulace stavby"/>
    <hyperlink ref="W1:AI1" location="C51" tooltip="Rekapitulace objektů stavby a soupisů prací" display="2) Rekapitulace objektů stavby a soupisů prací"/>
    <hyperlink ref="A52" location="'ON.1 - Ostatní náklady'!C2" tooltip="ON.1 - Ostatní náklady" display="/"/>
    <hyperlink ref="A53" location="'VRN.1 - Vedlejší rozpočto...'!C2" tooltip="VRN.1 - Vedlejší rozpočto..." display="/"/>
    <hyperlink ref="A54" location="'VRN.2 - Náklady na zajišt...'!C2" tooltip="VRN.2 - Náklady na zajišt..."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66"/>
  <sheetViews>
    <sheetView showGridLines="0" zoomScalePageLayoutView="0" workbookViewId="0" topLeftCell="A1">
      <pane ySplit="1" topLeftCell="BM146" activePane="bottomLeft" state="frozen"/>
      <selection pane="topLeft" activeCell="A1" sqref="A1"/>
      <selection pane="bottomLeft" activeCell="M156" sqref="M15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197"/>
      <c r="C1" s="197"/>
      <c r="D1" s="196" t="s">
        <v>1</v>
      </c>
      <c r="E1" s="197"/>
      <c r="F1" s="198" t="s">
        <v>303</v>
      </c>
      <c r="G1" s="333" t="s">
        <v>304</v>
      </c>
      <c r="H1" s="333"/>
      <c r="I1" s="203"/>
      <c r="J1" s="198" t="s">
        <v>305</v>
      </c>
      <c r="K1" s="196" t="s">
        <v>87</v>
      </c>
      <c r="L1" s="198" t="s">
        <v>306</v>
      </c>
      <c r="M1" s="198"/>
      <c r="N1" s="198"/>
      <c r="O1" s="198"/>
      <c r="P1" s="198"/>
      <c r="Q1" s="198"/>
      <c r="R1" s="198"/>
      <c r="S1" s="198"/>
      <c r="T1" s="198"/>
      <c r="U1" s="194"/>
      <c r="V1" s="19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9"/>
      <c r="M2" s="309"/>
      <c r="N2" s="309"/>
      <c r="O2" s="309"/>
      <c r="P2" s="309"/>
      <c r="Q2" s="309"/>
      <c r="R2" s="309"/>
      <c r="S2" s="309"/>
      <c r="T2" s="309"/>
      <c r="U2" s="309"/>
      <c r="V2" s="309"/>
      <c r="AT2" s="15" t="s">
        <v>78</v>
      </c>
    </row>
    <row r="3" spans="2:46" ht="6.75" customHeight="1">
      <c r="B3" s="16"/>
      <c r="C3" s="17"/>
      <c r="D3" s="17"/>
      <c r="E3" s="17"/>
      <c r="F3" s="17"/>
      <c r="G3" s="17"/>
      <c r="H3" s="17"/>
      <c r="I3" s="91"/>
      <c r="J3" s="17"/>
      <c r="K3" s="18"/>
      <c r="AT3" s="15" t="s">
        <v>79</v>
      </c>
    </row>
    <row r="4" spans="2:46" ht="36.75" customHeight="1">
      <c r="B4" s="19"/>
      <c r="C4" s="20"/>
      <c r="D4" s="21" t="s">
        <v>88</v>
      </c>
      <c r="E4" s="20"/>
      <c r="F4" s="20"/>
      <c r="G4" s="20"/>
      <c r="H4" s="20"/>
      <c r="I4" s="92"/>
      <c r="J4" s="20"/>
      <c r="K4" s="22"/>
      <c r="M4" s="23" t="s">
        <v>11</v>
      </c>
      <c r="AT4" s="15" t="s">
        <v>4</v>
      </c>
    </row>
    <row r="5" spans="2:11" ht="6.75" customHeight="1">
      <c r="B5" s="19"/>
      <c r="C5" s="20"/>
      <c r="D5" s="20"/>
      <c r="E5" s="20"/>
      <c r="F5" s="20"/>
      <c r="G5" s="20"/>
      <c r="H5" s="20"/>
      <c r="I5" s="92"/>
      <c r="J5" s="20"/>
      <c r="K5" s="22"/>
    </row>
    <row r="6" spans="2:11" ht="15">
      <c r="B6" s="19"/>
      <c r="C6" s="20"/>
      <c r="D6" s="28" t="s">
        <v>17</v>
      </c>
      <c r="E6" s="20"/>
      <c r="F6" s="20"/>
      <c r="G6" s="20"/>
      <c r="H6" s="20"/>
      <c r="I6" s="92"/>
      <c r="J6" s="20"/>
      <c r="K6" s="22"/>
    </row>
    <row r="7" spans="2:11" ht="22.5" customHeight="1">
      <c r="B7" s="19"/>
      <c r="C7" s="20"/>
      <c r="D7" s="20"/>
      <c r="E7" s="332" t="str">
        <f>'Rekapitulace stavby'!K6</f>
        <v>Vedlejší a ostatní rozpočtové náklady</v>
      </c>
      <c r="F7" s="323"/>
      <c r="G7" s="323"/>
      <c r="H7" s="323"/>
      <c r="I7" s="92"/>
      <c r="J7" s="20"/>
      <c r="K7" s="22"/>
    </row>
    <row r="8" spans="2:11" s="1" customFormat="1" ht="15">
      <c r="B8" s="32"/>
      <c r="C8" s="33"/>
      <c r="D8" s="28" t="s">
        <v>89</v>
      </c>
      <c r="E8" s="33"/>
      <c r="F8" s="33"/>
      <c r="G8" s="33"/>
      <c r="H8" s="33"/>
      <c r="I8" s="93"/>
      <c r="J8" s="33"/>
      <c r="K8" s="36"/>
    </row>
    <row r="9" spans="2:11" s="1" customFormat="1" ht="36.75" customHeight="1">
      <c r="B9" s="32"/>
      <c r="C9" s="33"/>
      <c r="D9" s="33"/>
      <c r="E9" s="330" t="s">
        <v>90</v>
      </c>
      <c r="F9" s="241"/>
      <c r="G9" s="241"/>
      <c r="H9" s="241"/>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3</v>
      </c>
      <c r="G11" s="33"/>
      <c r="H11" s="33"/>
      <c r="I11" s="94" t="s">
        <v>20</v>
      </c>
      <c r="J11" s="26" t="s">
        <v>3</v>
      </c>
      <c r="K11" s="36"/>
    </row>
    <row r="12" spans="2:11" s="1" customFormat="1" ht="14.25" customHeight="1">
      <c r="B12" s="32"/>
      <c r="C12" s="33"/>
      <c r="D12" s="28" t="s">
        <v>21</v>
      </c>
      <c r="E12" s="33"/>
      <c r="F12" s="26" t="s">
        <v>22</v>
      </c>
      <c r="G12" s="33"/>
      <c r="H12" s="33"/>
      <c r="I12" s="94" t="s">
        <v>23</v>
      </c>
      <c r="J12" s="95" t="str">
        <f>'Rekapitulace stavby'!AN8</f>
        <v>2.6.2016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25</v>
      </c>
      <c r="E14" s="33"/>
      <c r="F14" s="33"/>
      <c r="G14" s="33"/>
      <c r="H14" s="33"/>
      <c r="I14" s="94" t="s">
        <v>26</v>
      </c>
      <c r="J14" s="26" t="s">
        <v>27</v>
      </c>
      <c r="K14" s="36"/>
    </row>
    <row r="15" spans="2:11" s="1" customFormat="1" ht="18" customHeight="1">
      <c r="B15" s="32"/>
      <c r="C15" s="33"/>
      <c r="D15" s="33"/>
      <c r="E15" s="26" t="s">
        <v>28</v>
      </c>
      <c r="F15" s="33"/>
      <c r="G15" s="33"/>
      <c r="H15" s="33"/>
      <c r="I15" s="94" t="s">
        <v>29</v>
      </c>
      <c r="J15" s="26" t="s">
        <v>30</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31</v>
      </c>
      <c r="E17" s="33"/>
      <c r="F17" s="33"/>
      <c r="G17" s="33"/>
      <c r="H17" s="33"/>
      <c r="I17" s="94" t="s">
        <v>26</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29</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33</v>
      </c>
      <c r="E20" s="33"/>
      <c r="F20" s="33"/>
      <c r="G20" s="33"/>
      <c r="H20" s="33"/>
      <c r="I20" s="94" t="s">
        <v>26</v>
      </c>
      <c r="J20" s="26">
        <f>IF('Rekapitulace stavby'!AN16="","",'Rekapitulace stavby'!AN16)</f>
      </c>
      <c r="K20" s="36"/>
    </row>
    <row r="21" spans="2:11" s="1" customFormat="1" ht="18" customHeight="1">
      <c r="B21" s="32"/>
      <c r="C21" s="33"/>
      <c r="D21" s="33"/>
      <c r="E21" s="26" t="str">
        <f>IF('Rekapitulace stavby'!E17="","",'Rekapitulace stavby'!E17)</f>
        <v> </v>
      </c>
      <c r="F21" s="33"/>
      <c r="G21" s="33"/>
      <c r="H21" s="33"/>
      <c r="I21" s="94" t="s">
        <v>29</v>
      </c>
      <c r="J21" s="26">
        <f>IF('Rekapitulace stavby'!AN17="","",'Rekapitulace stavby'!AN17)</f>
      </c>
      <c r="K21" s="36"/>
    </row>
    <row r="22" spans="2:11" s="1" customFormat="1" ht="6.75" customHeight="1">
      <c r="B22" s="32"/>
      <c r="C22" s="33"/>
      <c r="D22" s="33"/>
      <c r="E22" s="33"/>
      <c r="F22" s="33"/>
      <c r="G22" s="33"/>
      <c r="H22" s="33"/>
      <c r="I22" s="93"/>
      <c r="J22" s="33"/>
      <c r="K22" s="36"/>
    </row>
    <row r="23" spans="2:11" s="1" customFormat="1" ht="14.25" customHeight="1">
      <c r="B23" s="32"/>
      <c r="C23" s="33"/>
      <c r="D23" s="28" t="s">
        <v>35</v>
      </c>
      <c r="E23" s="33"/>
      <c r="F23" s="33"/>
      <c r="G23" s="33"/>
      <c r="H23" s="33"/>
      <c r="I23" s="93"/>
      <c r="J23" s="33"/>
      <c r="K23" s="36"/>
    </row>
    <row r="24" spans="2:11" s="6" customFormat="1" ht="22.5" customHeight="1">
      <c r="B24" s="96"/>
      <c r="C24" s="97"/>
      <c r="D24" s="97"/>
      <c r="E24" s="326" t="s">
        <v>3</v>
      </c>
      <c r="F24" s="334"/>
      <c r="G24" s="334"/>
      <c r="H24" s="334"/>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60"/>
      <c r="E26" s="60"/>
      <c r="F26" s="60"/>
      <c r="G26" s="60"/>
      <c r="H26" s="60"/>
      <c r="I26" s="100"/>
      <c r="J26" s="60"/>
      <c r="K26" s="101"/>
    </row>
    <row r="27" spans="2:11" s="1" customFormat="1" ht="24.75" customHeight="1">
      <c r="B27" s="32"/>
      <c r="C27" s="33"/>
      <c r="D27" s="102" t="s">
        <v>36</v>
      </c>
      <c r="E27" s="33"/>
      <c r="F27" s="33"/>
      <c r="G27" s="33"/>
      <c r="H27" s="33"/>
      <c r="I27" s="93"/>
      <c r="J27" s="103">
        <f>ROUND(J77,2)</f>
        <v>0</v>
      </c>
      <c r="K27" s="36"/>
    </row>
    <row r="28" spans="2:11" s="1" customFormat="1" ht="6.75" customHeight="1">
      <c r="B28" s="32"/>
      <c r="C28" s="33"/>
      <c r="D28" s="60"/>
      <c r="E28" s="60"/>
      <c r="F28" s="60"/>
      <c r="G28" s="60"/>
      <c r="H28" s="60"/>
      <c r="I28" s="100"/>
      <c r="J28" s="60"/>
      <c r="K28" s="101"/>
    </row>
    <row r="29" spans="2:11" s="1" customFormat="1" ht="14.25" customHeight="1">
      <c r="B29" s="32"/>
      <c r="C29" s="33"/>
      <c r="D29" s="33"/>
      <c r="E29" s="33"/>
      <c r="F29" s="37" t="s">
        <v>38</v>
      </c>
      <c r="G29" s="33"/>
      <c r="H29" s="33"/>
      <c r="I29" s="104" t="s">
        <v>37</v>
      </c>
      <c r="J29" s="37" t="s">
        <v>39</v>
      </c>
      <c r="K29" s="36"/>
    </row>
    <row r="30" spans="2:11" s="1" customFormat="1" ht="14.25" customHeight="1">
      <c r="B30" s="32"/>
      <c r="C30" s="33"/>
      <c r="D30" s="40" t="s">
        <v>40</v>
      </c>
      <c r="E30" s="40" t="s">
        <v>41</v>
      </c>
      <c r="F30" s="105">
        <f>ROUND(SUM(BE77:BE160),2)</f>
        <v>0</v>
      </c>
      <c r="G30" s="33"/>
      <c r="H30" s="33"/>
      <c r="I30" s="106">
        <v>0.21</v>
      </c>
      <c r="J30" s="105">
        <f>ROUND(ROUND((SUM(BE77:BE160)),2)*I30,2)</f>
        <v>0</v>
      </c>
      <c r="K30" s="36"/>
    </row>
    <row r="31" spans="2:11" s="1" customFormat="1" ht="14.25" customHeight="1">
      <c r="B31" s="32"/>
      <c r="C31" s="33"/>
      <c r="D31" s="33"/>
      <c r="E31" s="40" t="s">
        <v>42</v>
      </c>
      <c r="F31" s="105">
        <f>ROUND(SUM(BF77:BF160),2)</f>
        <v>0</v>
      </c>
      <c r="G31" s="33"/>
      <c r="H31" s="33"/>
      <c r="I31" s="106">
        <v>0.15</v>
      </c>
      <c r="J31" s="105">
        <f>ROUND(ROUND((SUM(BF77:BF160)),2)*I31,2)</f>
        <v>0</v>
      </c>
      <c r="K31" s="36"/>
    </row>
    <row r="32" spans="2:11" s="1" customFormat="1" ht="14.25" customHeight="1" hidden="1">
      <c r="B32" s="32"/>
      <c r="C32" s="33"/>
      <c r="D32" s="33"/>
      <c r="E32" s="40" t="s">
        <v>43</v>
      </c>
      <c r="F32" s="105">
        <f>ROUND(SUM(BG77:BG160),2)</f>
        <v>0</v>
      </c>
      <c r="G32" s="33"/>
      <c r="H32" s="33"/>
      <c r="I32" s="106">
        <v>0.21</v>
      </c>
      <c r="J32" s="105">
        <v>0</v>
      </c>
      <c r="K32" s="36"/>
    </row>
    <row r="33" spans="2:11" s="1" customFormat="1" ht="14.25" customHeight="1" hidden="1">
      <c r="B33" s="32"/>
      <c r="C33" s="33"/>
      <c r="D33" s="33"/>
      <c r="E33" s="40" t="s">
        <v>44</v>
      </c>
      <c r="F33" s="105">
        <f>ROUND(SUM(BH77:BH160),2)</f>
        <v>0</v>
      </c>
      <c r="G33" s="33"/>
      <c r="H33" s="33"/>
      <c r="I33" s="106">
        <v>0.15</v>
      </c>
      <c r="J33" s="105">
        <v>0</v>
      </c>
      <c r="K33" s="36"/>
    </row>
    <row r="34" spans="2:11" s="1" customFormat="1" ht="14.25" customHeight="1" hidden="1">
      <c r="B34" s="32"/>
      <c r="C34" s="33"/>
      <c r="D34" s="33"/>
      <c r="E34" s="40" t="s">
        <v>45</v>
      </c>
      <c r="F34" s="105">
        <f>ROUND(SUM(BI77:BI160),2)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42"/>
      <c r="D36" s="43" t="s">
        <v>46</v>
      </c>
      <c r="E36" s="44"/>
      <c r="F36" s="44"/>
      <c r="G36" s="107" t="s">
        <v>47</v>
      </c>
      <c r="H36" s="45" t="s">
        <v>48</v>
      </c>
      <c r="I36" s="108"/>
      <c r="J36" s="46">
        <f>SUM(J27:J34)</f>
        <v>0</v>
      </c>
      <c r="K36" s="109"/>
    </row>
    <row r="37" spans="2:11" s="1" customFormat="1" ht="14.25" customHeight="1">
      <c r="B37" s="48"/>
      <c r="C37" s="49"/>
      <c r="D37" s="49"/>
      <c r="E37" s="49"/>
      <c r="F37" s="49"/>
      <c r="G37" s="49"/>
      <c r="H37" s="49"/>
      <c r="I37" s="110"/>
      <c r="J37" s="49"/>
      <c r="K37" s="50"/>
    </row>
    <row r="41" spans="2:11" s="1" customFormat="1" ht="6.75" customHeight="1">
      <c r="B41" s="51"/>
      <c r="C41" s="52"/>
      <c r="D41" s="52"/>
      <c r="E41" s="52"/>
      <c r="F41" s="52"/>
      <c r="G41" s="52"/>
      <c r="H41" s="52"/>
      <c r="I41" s="111"/>
      <c r="J41" s="52"/>
      <c r="K41" s="112"/>
    </row>
    <row r="42" spans="2:11" s="1" customFormat="1" ht="36.75" customHeight="1">
      <c r="B42" s="32"/>
      <c r="C42" s="21" t="s">
        <v>91</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17</v>
      </c>
      <c r="D44" s="33"/>
      <c r="E44" s="33"/>
      <c r="F44" s="33"/>
      <c r="G44" s="33"/>
      <c r="H44" s="33"/>
      <c r="I44" s="93"/>
      <c r="J44" s="33"/>
      <c r="K44" s="36"/>
    </row>
    <row r="45" spans="2:11" s="1" customFormat="1" ht="22.5" customHeight="1">
      <c r="B45" s="32"/>
      <c r="C45" s="33"/>
      <c r="D45" s="33"/>
      <c r="E45" s="332" t="str">
        <f>E7</f>
        <v>Vedlejší a ostatní rozpočtové náklady</v>
      </c>
      <c r="F45" s="241"/>
      <c r="G45" s="241"/>
      <c r="H45" s="241"/>
      <c r="I45" s="93"/>
      <c r="J45" s="33"/>
      <c r="K45" s="36"/>
    </row>
    <row r="46" spans="2:11" s="1" customFormat="1" ht="14.25" customHeight="1">
      <c r="B46" s="32"/>
      <c r="C46" s="28" t="s">
        <v>89</v>
      </c>
      <c r="D46" s="33"/>
      <c r="E46" s="33"/>
      <c r="F46" s="33"/>
      <c r="G46" s="33"/>
      <c r="H46" s="33"/>
      <c r="I46" s="93"/>
      <c r="J46" s="33"/>
      <c r="K46" s="36"/>
    </row>
    <row r="47" spans="2:11" s="1" customFormat="1" ht="23.25" customHeight="1">
      <c r="B47" s="32"/>
      <c r="C47" s="33"/>
      <c r="D47" s="33"/>
      <c r="E47" s="330" t="str">
        <f>E9</f>
        <v>ON.1 - Ostatní náklady</v>
      </c>
      <c r="F47" s="241"/>
      <c r="G47" s="241"/>
      <c r="H47" s="241"/>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21</v>
      </c>
      <c r="D49" s="33"/>
      <c r="E49" s="33"/>
      <c r="F49" s="26" t="str">
        <f>F12</f>
        <v> </v>
      </c>
      <c r="G49" s="33"/>
      <c r="H49" s="33"/>
      <c r="I49" s="94" t="s">
        <v>23</v>
      </c>
      <c r="J49" s="95" t="str">
        <f>IF(J12="","",J12)</f>
        <v>2.6.2016</v>
      </c>
      <c r="K49" s="36"/>
    </row>
    <row r="50" spans="2:11" s="1" customFormat="1" ht="6.75" customHeight="1">
      <c r="B50" s="32"/>
      <c r="C50" s="33"/>
      <c r="D50" s="33"/>
      <c r="E50" s="33"/>
      <c r="F50" s="33"/>
      <c r="G50" s="33"/>
      <c r="H50" s="33"/>
      <c r="I50" s="93"/>
      <c r="J50" s="33"/>
      <c r="K50" s="36"/>
    </row>
    <row r="51" spans="2:11" s="1" customFormat="1" ht="15">
      <c r="B51" s="32"/>
      <c r="C51" s="28" t="s">
        <v>25</v>
      </c>
      <c r="D51" s="33"/>
      <c r="E51" s="33"/>
      <c r="F51" s="26" t="str">
        <f>E15</f>
        <v> Statutární město Olomouc</v>
      </c>
      <c r="G51" s="33"/>
      <c r="H51" s="33"/>
      <c r="I51" s="94" t="s">
        <v>33</v>
      </c>
      <c r="J51" s="26" t="str">
        <f>E21</f>
        <v> </v>
      </c>
      <c r="K51" s="36"/>
    </row>
    <row r="52" spans="2:11" s="1" customFormat="1" ht="14.25" customHeight="1">
      <c r="B52" s="32"/>
      <c r="C52" s="28" t="s">
        <v>31</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3" t="s">
        <v>92</v>
      </c>
      <c r="D54" s="42"/>
      <c r="E54" s="42"/>
      <c r="F54" s="42"/>
      <c r="G54" s="42"/>
      <c r="H54" s="42"/>
      <c r="I54" s="114"/>
      <c r="J54" s="115" t="s">
        <v>93</v>
      </c>
      <c r="K54" s="47"/>
    </row>
    <row r="55" spans="2:11" s="1" customFormat="1" ht="9.75" customHeight="1">
      <c r="B55" s="32"/>
      <c r="C55" s="33"/>
      <c r="D55" s="33"/>
      <c r="E55" s="33"/>
      <c r="F55" s="33"/>
      <c r="G55" s="33"/>
      <c r="H55" s="33"/>
      <c r="I55" s="93"/>
      <c r="J55" s="33"/>
      <c r="K55" s="36"/>
    </row>
    <row r="56" spans="2:47" s="1" customFormat="1" ht="29.25" customHeight="1">
      <c r="B56" s="32"/>
      <c r="C56" s="116" t="s">
        <v>94</v>
      </c>
      <c r="D56" s="33"/>
      <c r="E56" s="33"/>
      <c r="F56" s="33"/>
      <c r="G56" s="33"/>
      <c r="H56" s="33"/>
      <c r="I56" s="93"/>
      <c r="J56" s="103">
        <f>J77</f>
        <v>0</v>
      </c>
      <c r="K56" s="36"/>
      <c r="AU56" s="15" t="s">
        <v>95</v>
      </c>
    </row>
    <row r="57" spans="2:11" s="7" customFormat="1" ht="24.75" customHeight="1">
      <c r="B57" s="117"/>
      <c r="C57" s="118"/>
      <c r="D57" s="119" t="s">
        <v>96</v>
      </c>
      <c r="E57" s="120"/>
      <c r="F57" s="120"/>
      <c r="G57" s="120"/>
      <c r="H57" s="120"/>
      <c r="I57" s="121"/>
      <c r="J57" s="122">
        <f>J78</f>
        <v>0</v>
      </c>
      <c r="K57" s="123"/>
    </row>
    <row r="58" spans="2:11" s="1" customFormat="1" ht="21.75" customHeight="1">
      <c r="B58" s="32"/>
      <c r="C58" s="33"/>
      <c r="D58" s="33"/>
      <c r="E58" s="33"/>
      <c r="F58" s="33"/>
      <c r="G58" s="33"/>
      <c r="H58" s="33"/>
      <c r="I58" s="93"/>
      <c r="J58" s="33"/>
      <c r="K58" s="36"/>
    </row>
    <row r="59" spans="2:11" s="1" customFormat="1" ht="6.75" customHeight="1">
      <c r="B59" s="48"/>
      <c r="C59" s="49"/>
      <c r="D59" s="49"/>
      <c r="E59" s="49"/>
      <c r="F59" s="49"/>
      <c r="G59" s="49"/>
      <c r="H59" s="49"/>
      <c r="I59" s="110"/>
      <c r="J59" s="49"/>
      <c r="K59" s="50"/>
    </row>
    <row r="63" spans="2:12" s="1" customFormat="1" ht="6.75" customHeight="1">
      <c r="B63" s="51"/>
      <c r="C63" s="52"/>
      <c r="D63" s="52"/>
      <c r="E63" s="52"/>
      <c r="F63" s="52"/>
      <c r="G63" s="52"/>
      <c r="H63" s="52"/>
      <c r="I63" s="111"/>
      <c r="J63" s="52"/>
      <c r="K63" s="52"/>
      <c r="L63" s="32"/>
    </row>
    <row r="64" spans="2:12" s="1" customFormat="1" ht="36.75" customHeight="1">
      <c r="B64" s="32"/>
      <c r="C64" s="53" t="s">
        <v>97</v>
      </c>
      <c r="L64" s="32"/>
    </row>
    <row r="65" spans="2:12" s="1" customFormat="1" ht="6.75" customHeight="1">
      <c r="B65" s="32"/>
      <c r="L65" s="32"/>
    </row>
    <row r="66" spans="2:12" s="1" customFormat="1" ht="14.25" customHeight="1">
      <c r="B66" s="32"/>
      <c r="C66" s="55" t="s">
        <v>17</v>
      </c>
      <c r="L66" s="32"/>
    </row>
    <row r="67" spans="2:12" s="1" customFormat="1" ht="22.5" customHeight="1">
      <c r="B67" s="32"/>
      <c r="E67" s="331" t="str">
        <f>E7</f>
        <v>Vedlejší a ostatní rozpočtové náklady</v>
      </c>
      <c r="F67" s="303"/>
      <c r="G67" s="303"/>
      <c r="H67" s="303"/>
      <c r="L67" s="32"/>
    </row>
    <row r="68" spans="2:12" s="1" customFormat="1" ht="14.25" customHeight="1">
      <c r="B68" s="32"/>
      <c r="C68" s="55" t="s">
        <v>89</v>
      </c>
      <c r="L68" s="32"/>
    </row>
    <row r="69" spans="2:12" s="1" customFormat="1" ht="23.25" customHeight="1">
      <c r="B69" s="32"/>
      <c r="E69" s="315" t="str">
        <f>E9</f>
        <v>ON.1 - Ostatní náklady</v>
      </c>
      <c r="F69" s="303"/>
      <c r="G69" s="303"/>
      <c r="H69" s="303"/>
      <c r="L69" s="32"/>
    </row>
    <row r="70" spans="2:12" s="1" customFormat="1" ht="6.75" customHeight="1">
      <c r="B70" s="32"/>
      <c r="L70" s="32"/>
    </row>
    <row r="71" spans="2:12" s="1" customFormat="1" ht="18" customHeight="1">
      <c r="B71" s="32"/>
      <c r="C71" s="55" t="s">
        <v>21</v>
      </c>
      <c r="F71" s="124" t="str">
        <f>F12</f>
        <v> </v>
      </c>
      <c r="I71" s="125" t="s">
        <v>23</v>
      </c>
      <c r="J71" s="59" t="str">
        <f>IF(J12="","",J12)</f>
        <v>2.6.2016</v>
      </c>
      <c r="L71" s="32"/>
    </row>
    <row r="72" spans="2:12" s="1" customFormat="1" ht="6.75" customHeight="1">
      <c r="B72" s="32"/>
      <c r="L72" s="32"/>
    </row>
    <row r="73" spans="2:12" s="1" customFormat="1" ht="15">
      <c r="B73" s="32"/>
      <c r="C73" s="55" t="s">
        <v>25</v>
      </c>
      <c r="F73" s="124" t="str">
        <f>E15</f>
        <v> Statutární město Olomouc</v>
      </c>
      <c r="I73" s="125" t="s">
        <v>33</v>
      </c>
      <c r="J73" s="124" t="str">
        <f>E21</f>
        <v> </v>
      </c>
      <c r="L73" s="32"/>
    </row>
    <row r="74" spans="2:12" s="1" customFormat="1" ht="14.25" customHeight="1">
      <c r="B74" s="32"/>
      <c r="C74" s="55" t="s">
        <v>31</v>
      </c>
      <c r="F74" s="124">
        <f>IF(E18="","",E18)</f>
      </c>
      <c r="L74" s="32"/>
    </row>
    <row r="75" spans="2:12" s="1" customFormat="1" ht="9.75" customHeight="1">
      <c r="B75" s="32"/>
      <c r="L75" s="32"/>
    </row>
    <row r="76" spans="2:20" s="8" customFormat="1" ht="29.25" customHeight="1">
      <c r="B76" s="126"/>
      <c r="C76" s="127" t="s">
        <v>98</v>
      </c>
      <c r="D76" s="128" t="s">
        <v>55</v>
      </c>
      <c r="E76" s="128" t="s">
        <v>51</v>
      </c>
      <c r="F76" s="128" t="s">
        <v>99</v>
      </c>
      <c r="G76" s="128" t="s">
        <v>100</v>
      </c>
      <c r="H76" s="128" t="s">
        <v>101</v>
      </c>
      <c r="I76" s="129" t="s">
        <v>102</v>
      </c>
      <c r="J76" s="128" t="s">
        <v>93</v>
      </c>
      <c r="K76" s="130" t="s">
        <v>103</v>
      </c>
      <c r="L76" s="126"/>
      <c r="M76" s="65" t="s">
        <v>104</v>
      </c>
      <c r="N76" s="66" t="s">
        <v>40</v>
      </c>
      <c r="O76" s="66" t="s">
        <v>105</v>
      </c>
      <c r="P76" s="66" t="s">
        <v>106</v>
      </c>
      <c r="Q76" s="66" t="s">
        <v>107</v>
      </c>
      <c r="R76" s="66" t="s">
        <v>108</v>
      </c>
      <c r="S76" s="66" t="s">
        <v>109</v>
      </c>
      <c r="T76" s="67" t="s">
        <v>110</v>
      </c>
    </row>
    <row r="77" spans="2:63" s="1" customFormat="1" ht="29.25" customHeight="1">
      <c r="B77" s="32"/>
      <c r="C77" s="69" t="s">
        <v>94</v>
      </c>
      <c r="J77" s="131">
        <f>BK77</f>
        <v>0</v>
      </c>
      <c r="L77" s="32"/>
      <c r="M77" s="68"/>
      <c r="N77" s="60"/>
      <c r="O77" s="60"/>
      <c r="P77" s="132">
        <f>P78</f>
        <v>0</v>
      </c>
      <c r="Q77" s="60"/>
      <c r="R77" s="132">
        <f>R78</f>
        <v>0</v>
      </c>
      <c r="S77" s="60"/>
      <c r="T77" s="133">
        <f>T78</f>
        <v>0</v>
      </c>
      <c r="AT77" s="15" t="s">
        <v>69</v>
      </c>
      <c r="AU77" s="15" t="s">
        <v>95</v>
      </c>
      <c r="BK77" s="134">
        <f>BK78</f>
        <v>0</v>
      </c>
    </row>
    <row r="78" spans="2:63" s="9" customFormat="1" ht="36.75" customHeight="1">
      <c r="B78" s="135"/>
      <c r="D78" s="136" t="s">
        <v>69</v>
      </c>
      <c r="E78" s="137" t="s">
        <v>76</v>
      </c>
      <c r="F78" s="137" t="s">
        <v>75</v>
      </c>
      <c r="I78" s="138"/>
      <c r="J78" s="139">
        <f>BK78</f>
        <v>0</v>
      </c>
      <c r="L78" s="135"/>
      <c r="M78" s="140"/>
      <c r="N78" s="141"/>
      <c r="O78" s="141"/>
      <c r="P78" s="142">
        <f>SUM(P79:P160)</f>
        <v>0</v>
      </c>
      <c r="Q78" s="141"/>
      <c r="R78" s="142">
        <f>SUM(R79:R160)</f>
        <v>0</v>
      </c>
      <c r="S78" s="141"/>
      <c r="T78" s="143">
        <f>SUM(T79:T160)</f>
        <v>0</v>
      </c>
      <c r="AR78" s="144" t="s">
        <v>111</v>
      </c>
      <c r="AT78" s="145" t="s">
        <v>69</v>
      </c>
      <c r="AU78" s="145" t="s">
        <v>70</v>
      </c>
      <c r="AY78" s="144" t="s">
        <v>112</v>
      </c>
      <c r="BK78" s="146">
        <f>SUM(BK79:BK160)</f>
        <v>0</v>
      </c>
    </row>
    <row r="79" spans="2:65" s="1" customFormat="1" ht="22.5" customHeight="1">
      <c r="B79" s="147"/>
      <c r="C79" s="148" t="s">
        <v>77</v>
      </c>
      <c r="D79" s="148" t="s">
        <v>113</v>
      </c>
      <c r="E79" s="149" t="s">
        <v>114</v>
      </c>
      <c r="F79" s="150" t="s">
        <v>115</v>
      </c>
      <c r="G79" s="151" t="s">
        <v>116</v>
      </c>
      <c r="H79" s="152">
        <v>1</v>
      </c>
      <c r="I79" s="153"/>
      <c r="J79" s="154">
        <f>ROUND(I79*H79,2)</f>
        <v>0</v>
      </c>
      <c r="K79" s="150" t="s">
        <v>3</v>
      </c>
      <c r="L79" s="32"/>
      <c r="M79" s="155" t="s">
        <v>3</v>
      </c>
      <c r="N79" s="156" t="s">
        <v>41</v>
      </c>
      <c r="O79" s="33"/>
      <c r="P79" s="157">
        <f>O79*H79</f>
        <v>0</v>
      </c>
      <c r="Q79" s="157">
        <v>0</v>
      </c>
      <c r="R79" s="157">
        <f>Q79*H79</f>
        <v>0</v>
      </c>
      <c r="S79" s="157">
        <v>0</v>
      </c>
      <c r="T79" s="158">
        <f>S79*H79</f>
        <v>0</v>
      </c>
      <c r="AR79" s="15" t="s">
        <v>117</v>
      </c>
      <c r="AT79" s="15" t="s">
        <v>113</v>
      </c>
      <c r="AU79" s="15" t="s">
        <v>77</v>
      </c>
      <c r="AY79" s="15" t="s">
        <v>112</v>
      </c>
      <c r="BE79" s="159">
        <f>IF(N79="základní",J79,0)</f>
        <v>0</v>
      </c>
      <c r="BF79" s="159">
        <f>IF(N79="snížená",J79,0)</f>
        <v>0</v>
      </c>
      <c r="BG79" s="159">
        <f>IF(N79="zákl. přenesená",J79,0)</f>
        <v>0</v>
      </c>
      <c r="BH79" s="159">
        <f>IF(N79="sníž. přenesená",J79,0)</f>
        <v>0</v>
      </c>
      <c r="BI79" s="159">
        <f>IF(N79="nulová",J79,0)</f>
        <v>0</v>
      </c>
      <c r="BJ79" s="15" t="s">
        <v>77</v>
      </c>
      <c r="BK79" s="159">
        <f>ROUND(I79*H79,2)</f>
        <v>0</v>
      </c>
      <c r="BL79" s="15" t="s">
        <v>117</v>
      </c>
      <c r="BM79" s="15" t="s">
        <v>118</v>
      </c>
    </row>
    <row r="80" spans="2:47" s="1" customFormat="1" ht="13.5">
      <c r="B80" s="32"/>
      <c r="D80" s="160" t="s">
        <v>119</v>
      </c>
      <c r="F80" s="161" t="s">
        <v>120</v>
      </c>
      <c r="I80" s="162"/>
      <c r="L80" s="32"/>
      <c r="M80" s="62"/>
      <c r="N80" s="33"/>
      <c r="O80" s="33"/>
      <c r="P80" s="33"/>
      <c r="Q80" s="33"/>
      <c r="R80" s="33"/>
      <c r="S80" s="33"/>
      <c r="T80" s="63"/>
      <c r="AT80" s="15" t="s">
        <v>119</v>
      </c>
      <c r="AU80" s="15" t="s">
        <v>77</v>
      </c>
    </row>
    <row r="81" spans="2:47" s="1" customFormat="1" ht="148.5">
      <c r="B81" s="32"/>
      <c r="D81" s="160" t="s">
        <v>121</v>
      </c>
      <c r="F81" s="163" t="s">
        <v>122</v>
      </c>
      <c r="I81" s="162"/>
      <c r="L81" s="32"/>
      <c r="M81" s="62"/>
      <c r="N81" s="33"/>
      <c r="O81" s="33"/>
      <c r="P81" s="33"/>
      <c r="Q81" s="33"/>
      <c r="R81" s="33"/>
      <c r="S81" s="33"/>
      <c r="T81" s="63"/>
      <c r="AT81" s="15" t="s">
        <v>121</v>
      </c>
      <c r="AU81" s="15" t="s">
        <v>77</v>
      </c>
    </row>
    <row r="82" spans="2:51" s="10" customFormat="1" ht="13.5">
      <c r="B82" s="164"/>
      <c r="D82" s="160" t="s">
        <v>123</v>
      </c>
      <c r="E82" s="165" t="s">
        <v>3</v>
      </c>
      <c r="F82" s="166" t="s">
        <v>77</v>
      </c>
      <c r="H82" s="167">
        <v>1</v>
      </c>
      <c r="I82" s="168"/>
      <c r="L82" s="164"/>
      <c r="M82" s="169"/>
      <c r="N82" s="170"/>
      <c r="O82" s="170"/>
      <c r="P82" s="170"/>
      <c r="Q82" s="170"/>
      <c r="R82" s="170"/>
      <c r="S82" s="170"/>
      <c r="T82" s="171"/>
      <c r="AT82" s="165" t="s">
        <v>123</v>
      </c>
      <c r="AU82" s="165" t="s">
        <v>77</v>
      </c>
      <c r="AV82" s="10" t="s">
        <v>79</v>
      </c>
      <c r="AW82" s="10" t="s">
        <v>34</v>
      </c>
      <c r="AX82" s="10" t="s">
        <v>70</v>
      </c>
      <c r="AY82" s="165" t="s">
        <v>112</v>
      </c>
    </row>
    <row r="83" spans="2:51" s="11" customFormat="1" ht="13.5">
      <c r="B83" s="172"/>
      <c r="D83" s="173" t="s">
        <v>123</v>
      </c>
      <c r="E83" s="174" t="s">
        <v>3</v>
      </c>
      <c r="F83" s="175" t="s">
        <v>124</v>
      </c>
      <c r="H83" s="176">
        <v>1</v>
      </c>
      <c r="I83" s="177"/>
      <c r="L83" s="172"/>
      <c r="M83" s="178"/>
      <c r="N83" s="179"/>
      <c r="O83" s="179"/>
      <c r="P83" s="179"/>
      <c r="Q83" s="179"/>
      <c r="R83" s="179"/>
      <c r="S83" s="179"/>
      <c r="T83" s="180"/>
      <c r="AT83" s="181" t="s">
        <v>123</v>
      </c>
      <c r="AU83" s="181" t="s">
        <v>77</v>
      </c>
      <c r="AV83" s="11" t="s">
        <v>111</v>
      </c>
      <c r="AW83" s="11" t="s">
        <v>34</v>
      </c>
      <c r="AX83" s="11" t="s">
        <v>77</v>
      </c>
      <c r="AY83" s="181" t="s">
        <v>112</v>
      </c>
    </row>
    <row r="84" spans="2:65" s="1" customFormat="1" ht="22.5" customHeight="1">
      <c r="B84" s="147"/>
      <c r="C84" s="148" t="s">
        <v>79</v>
      </c>
      <c r="D84" s="148" t="s">
        <v>113</v>
      </c>
      <c r="E84" s="149" t="s">
        <v>125</v>
      </c>
      <c r="F84" s="150" t="s">
        <v>126</v>
      </c>
      <c r="G84" s="151" t="s">
        <v>116</v>
      </c>
      <c r="H84" s="152">
        <v>1</v>
      </c>
      <c r="I84" s="153"/>
      <c r="J84" s="154">
        <f>ROUND(I84*H84,2)</f>
        <v>0</v>
      </c>
      <c r="K84" s="150" t="s">
        <v>3</v>
      </c>
      <c r="L84" s="32"/>
      <c r="M84" s="155" t="s">
        <v>3</v>
      </c>
      <c r="N84" s="156" t="s">
        <v>41</v>
      </c>
      <c r="O84" s="33"/>
      <c r="P84" s="157">
        <f>O84*H84</f>
        <v>0</v>
      </c>
      <c r="Q84" s="157">
        <v>0</v>
      </c>
      <c r="R84" s="157">
        <f>Q84*H84</f>
        <v>0</v>
      </c>
      <c r="S84" s="157">
        <v>0</v>
      </c>
      <c r="T84" s="158">
        <f>S84*H84</f>
        <v>0</v>
      </c>
      <c r="AR84" s="15" t="s">
        <v>117</v>
      </c>
      <c r="AT84" s="15" t="s">
        <v>113</v>
      </c>
      <c r="AU84" s="15" t="s">
        <v>77</v>
      </c>
      <c r="AY84" s="15" t="s">
        <v>112</v>
      </c>
      <c r="BE84" s="159">
        <f>IF(N84="základní",J84,0)</f>
        <v>0</v>
      </c>
      <c r="BF84" s="159">
        <f>IF(N84="snížená",J84,0)</f>
        <v>0</v>
      </c>
      <c r="BG84" s="159">
        <f>IF(N84="zákl. přenesená",J84,0)</f>
        <v>0</v>
      </c>
      <c r="BH84" s="159">
        <f>IF(N84="sníž. přenesená",J84,0)</f>
        <v>0</v>
      </c>
      <c r="BI84" s="159">
        <f>IF(N84="nulová",J84,0)</f>
        <v>0</v>
      </c>
      <c r="BJ84" s="15" t="s">
        <v>77</v>
      </c>
      <c r="BK84" s="159">
        <f>ROUND(I84*H84,2)</f>
        <v>0</v>
      </c>
      <c r="BL84" s="15" t="s">
        <v>117</v>
      </c>
      <c r="BM84" s="15" t="s">
        <v>127</v>
      </c>
    </row>
    <row r="85" spans="2:47" s="1" customFormat="1" ht="13.5">
      <c r="B85" s="32"/>
      <c r="D85" s="160" t="s">
        <v>119</v>
      </c>
      <c r="F85" s="161" t="s">
        <v>128</v>
      </c>
      <c r="I85" s="162"/>
      <c r="L85" s="32"/>
      <c r="M85" s="62"/>
      <c r="N85" s="33"/>
      <c r="O85" s="33"/>
      <c r="P85" s="33"/>
      <c r="Q85" s="33"/>
      <c r="R85" s="33"/>
      <c r="S85" s="33"/>
      <c r="T85" s="63"/>
      <c r="AT85" s="15" t="s">
        <v>119</v>
      </c>
      <c r="AU85" s="15" t="s">
        <v>77</v>
      </c>
    </row>
    <row r="86" spans="2:47" s="1" customFormat="1" ht="175.5">
      <c r="B86" s="32"/>
      <c r="D86" s="160" t="s">
        <v>121</v>
      </c>
      <c r="F86" s="163" t="s">
        <v>129</v>
      </c>
      <c r="I86" s="162"/>
      <c r="L86" s="32"/>
      <c r="M86" s="62"/>
      <c r="N86" s="33"/>
      <c r="O86" s="33"/>
      <c r="P86" s="33"/>
      <c r="Q86" s="33"/>
      <c r="R86" s="33"/>
      <c r="S86" s="33"/>
      <c r="T86" s="63"/>
      <c r="AT86" s="15" t="s">
        <v>121</v>
      </c>
      <c r="AU86" s="15" t="s">
        <v>77</v>
      </c>
    </row>
    <row r="87" spans="2:51" s="10" customFormat="1" ht="13.5">
      <c r="B87" s="164"/>
      <c r="D87" s="160" t="s">
        <v>123</v>
      </c>
      <c r="E87" s="165" t="s">
        <v>3</v>
      </c>
      <c r="F87" s="166" t="s">
        <v>77</v>
      </c>
      <c r="H87" s="167">
        <v>1</v>
      </c>
      <c r="I87" s="168"/>
      <c r="L87" s="164"/>
      <c r="M87" s="169"/>
      <c r="N87" s="170"/>
      <c r="O87" s="170"/>
      <c r="P87" s="170"/>
      <c r="Q87" s="170"/>
      <c r="R87" s="170"/>
      <c r="S87" s="170"/>
      <c r="T87" s="171"/>
      <c r="AT87" s="165" t="s">
        <v>123</v>
      </c>
      <c r="AU87" s="165" t="s">
        <v>77</v>
      </c>
      <c r="AV87" s="10" t="s">
        <v>79</v>
      </c>
      <c r="AW87" s="10" t="s">
        <v>34</v>
      </c>
      <c r="AX87" s="10" t="s">
        <v>70</v>
      </c>
      <c r="AY87" s="165" t="s">
        <v>112</v>
      </c>
    </row>
    <row r="88" spans="2:51" s="11" customFormat="1" ht="13.5">
      <c r="B88" s="172"/>
      <c r="D88" s="173" t="s">
        <v>123</v>
      </c>
      <c r="E88" s="174" t="s">
        <v>3</v>
      </c>
      <c r="F88" s="175" t="s">
        <v>124</v>
      </c>
      <c r="H88" s="176">
        <v>1</v>
      </c>
      <c r="I88" s="177"/>
      <c r="L88" s="172"/>
      <c r="M88" s="178"/>
      <c r="N88" s="179"/>
      <c r="O88" s="179"/>
      <c r="P88" s="179"/>
      <c r="Q88" s="179"/>
      <c r="R88" s="179"/>
      <c r="S88" s="179"/>
      <c r="T88" s="180"/>
      <c r="AT88" s="181" t="s">
        <v>123</v>
      </c>
      <c r="AU88" s="181" t="s">
        <v>77</v>
      </c>
      <c r="AV88" s="11" t="s">
        <v>111</v>
      </c>
      <c r="AW88" s="11" t="s">
        <v>34</v>
      </c>
      <c r="AX88" s="11" t="s">
        <v>77</v>
      </c>
      <c r="AY88" s="181" t="s">
        <v>112</v>
      </c>
    </row>
    <row r="89" spans="2:65" s="1" customFormat="1" ht="22.5" customHeight="1">
      <c r="B89" s="147"/>
      <c r="C89" s="148" t="s">
        <v>130</v>
      </c>
      <c r="D89" s="148" t="s">
        <v>113</v>
      </c>
      <c r="E89" s="149" t="s">
        <v>131</v>
      </c>
      <c r="F89" s="150" t="s">
        <v>132</v>
      </c>
      <c r="G89" s="151" t="s">
        <v>116</v>
      </c>
      <c r="H89" s="152">
        <v>1</v>
      </c>
      <c r="I89" s="153"/>
      <c r="J89" s="154">
        <f>ROUND(I89*H89,2)</f>
        <v>0</v>
      </c>
      <c r="K89" s="150" t="s">
        <v>3</v>
      </c>
      <c r="L89" s="32"/>
      <c r="M89" s="155" t="s">
        <v>3</v>
      </c>
      <c r="N89" s="156" t="s">
        <v>41</v>
      </c>
      <c r="O89" s="33"/>
      <c r="P89" s="157">
        <f>O89*H89</f>
        <v>0</v>
      </c>
      <c r="Q89" s="157">
        <v>0</v>
      </c>
      <c r="R89" s="157">
        <f>Q89*H89</f>
        <v>0</v>
      </c>
      <c r="S89" s="157">
        <v>0</v>
      </c>
      <c r="T89" s="158">
        <f>S89*H89</f>
        <v>0</v>
      </c>
      <c r="AR89" s="15" t="s">
        <v>117</v>
      </c>
      <c r="AT89" s="15" t="s">
        <v>113</v>
      </c>
      <c r="AU89" s="15" t="s">
        <v>77</v>
      </c>
      <c r="AY89" s="15" t="s">
        <v>112</v>
      </c>
      <c r="BE89" s="159">
        <f>IF(N89="základní",J89,0)</f>
        <v>0</v>
      </c>
      <c r="BF89" s="159">
        <f>IF(N89="snížená",J89,0)</f>
        <v>0</v>
      </c>
      <c r="BG89" s="159">
        <f>IF(N89="zákl. přenesená",J89,0)</f>
        <v>0</v>
      </c>
      <c r="BH89" s="159">
        <f>IF(N89="sníž. přenesená",J89,0)</f>
        <v>0</v>
      </c>
      <c r="BI89" s="159">
        <f>IF(N89="nulová",J89,0)</f>
        <v>0</v>
      </c>
      <c r="BJ89" s="15" t="s">
        <v>77</v>
      </c>
      <c r="BK89" s="159">
        <f>ROUND(I89*H89,2)</f>
        <v>0</v>
      </c>
      <c r="BL89" s="15" t="s">
        <v>117</v>
      </c>
      <c r="BM89" s="15" t="s">
        <v>133</v>
      </c>
    </row>
    <row r="90" spans="2:47" s="1" customFormat="1" ht="13.5">
      <c r="B90" s="32"/>
      <c r="D90" s="160" t="s">
        <v>119</v>
      </c>
      <c r="F90" s="161" t="s">
        <v>134</v>
      </c>
      <c r="I90" s="162"/>
      <c r="L90" s="32"/>
      <c r="M90" s="62"/>
      <c r="N90" s="33"/>
      <c r="O90" s="33"/>
      <c r="P90" s="33"/>
      <c r="Q90" s="33"/>
      <c r="R90" s="33"/>
      <c r="S90" s="33"/>
      <c r="T90" s="63"/>
      <c r="AT90" s="15" t="s">
        <v>119</v>
      </c>
      <c r="AU90" s="15" t="s">
        <v>77</v>
      </c>
    </row>
    <row r="91" spans="2:47" s="1" customFormat="1" ht="108">
      <c r="B91" s="32"/>
      <c r="D91" s="160" t="s">
        <v>121</v>
      </c>
      <c r="F91" s="163" t="s">
        <v>135</v>
      </c>
      <c r="I91" s="162"/>
      <c r="L91" s="32"/>
      <c r="M91" s="62"/>
      <c r="N91" s="33"/>
      <c r="O91" s="33"/>
      <c r="P91" s="33"/>
      <c r="Q91" s="33"/>
      <c r="R91" s="33"/>
      <c r="S91" s="33"/>
      <c r="T91" s="63"/>
      <c r="AT91" s="15" t="s">
        <v>121</v>
      </c>
      <c r="AU91" s="15" t="s">
        <v>77</v>
      </c>
    </row>
    <row r="92" spans="2:51" s="10" customFormat="1" ht="13.5">
      <c r="B92" s="164"/>
      <c r="D92" s="160" t="s">
        <v>123</v>
      </c>
      <c r="E92" s="165" t="s">
        <v>3</v>
      </c>
      <c r="F92" s="166" t="s">
        <v>77</v>
      </c>
      <c r="H92" s="167">
        <v>1</v>
      </c>
      <c r="I92" s="168"/>
      <c r="L92" s="164"/>
      <c r="M92" s="169"/>
      <c r="N92" s="170"/>
      <c r="O92" s="170"/>
      <c r="P92" s="170"/>
      <c r="Q92" s="170"/>
      <c r="R92" s="170"/>
      <c r="S92" s="170"/>
      <c r="T92" s="171"/>
      <c r="AT92" s="165" t="s">
        <v>123</v>
      </c>
      <c r="AU92" s="165" t="s">
        <v>77</v>
      </c>
      <c r="AV92" s="10" t="s">
        <v>79</v>
      </c>
      <c r="AW92" s="10" t="s">
        <v>34</v>
      </c>
      <c r="AX92" s="10" t="s">
        <v>70</v>
      </c>
      <c r="AY92" s="165" t="s">
        <v>112</v>
      </c>
    </row>
    <row r="93" spans="2:51" s="11" customFormat="1" ht="13.5">
      <c r="B93" s="172"/>
      <c r="D93" s="173" t="s">
        <v>123</v>
      </c>
      <c r="E93" s="174" t="s">
        <v>3</v>
      </c>
      <c r="F93" s="175" t="s">
        <v>124</v>
      </c>
      <c r="H93" s="176">
        <v>1</v>
      </c>
      <c r="I93" s="177"/>
      <c r="L93" s="172"/>
      <c r="M93" s="178"/>
      <c r="N93" s="179"/>
      <c r="O93" s="179"/>
      <c r="P93" s="179"/>
      <c r="Q93" s="179"/>
      <c r="R93" s="179"/>
      <c r="S93" s="179"/>
      <c r="T93" s="180"/>
      <c r="AT93" s="181" t="s">
        <v>123</v>
      </c>
      <c r="AU93" s="181" t="s">
        <v>77</v>
      </c>
      <c r="AV93" s="11" t="s">
        <v>111</v>
      </c>
      <c r="AW93" s="11" t="s">
        <v>34</v>
      </c>
      <c r="AX93" s="11" t="s">
        <v>77</v>
      </c>
      <c r="AY93" s="181" t="s">
        <v>112</v>
      </c>
    </row>
    <row r="94" spans="2:65" s="1" customFormat="1" ht="22.5" customHeight="1">
      <c r="B94" s="147"/>
      <c r="C94" s="148" t="s">
        <v>111</v>
      </c>
      <c r="D94" s="148" t="s">
        <v>113</v>
      </c>
      <c r="E94" s="149" t="s">
        <v>136</v>
      </c>
      <c r="F94" s="150" t="s">
        <v>137</v>
      </c>
      <c r="G94" s="151" t="s">
        <v>116</v>
      </c>
      <c r="H94" s="152">
        <v>1</v>
      </c>
      <c r="I94" s="153"/>
      <c r="J94" s="154">
        <f>ROUND(I94*H94,2)</f>
        <v>0</v>
      </c>
      <c r="K94" s="150" t="s">
        <v>3</v>
      </c>
      <c r="L94" s="32"/>
      <c r="M94" s="155" t="s">
        <v>3</v>
      </c>
      <c r="N94" s="156" t="s">
        <v>41</v>
      </c>
      <c r="O94" s="33"/>
      <c r="P94" s="157">
        <f>O94*H94</f>
        <v>0</v>
      </c>
      <c r="Q94" s="157">
        <v>0</v>
      </c>
      <c r="R94" s="157">
        <f>Q94*H94</f>
        <v>0</v>
      </c>
      <c r="S94" s="157">
        <v>0</v>
      </c>
      <c r="T94" s="158">
        <f>S94*H94</f>
        <v>0</v>
      </c>
      <c r="AR94" s="15" t="s">
        <v>117</v>
      </c>
      <c r="AT94" s="15" t="s">
        <v>113</v>
      </c>
      <c r="AU94" s="15" t="s">
        <v>77</v>
      </c>
      <c r="AY94" s="15" t="s">
        <v>112</v>
      </c>
      <c r="BE94" s="159">
        <f>IF(N94="základní",J94,0)</f>
        <v>0</v>
      </c>
      <c r="BF94" s="159">
        <f>IF(N94="snížená",J94,0)</f>
        <v>0</v>
      </c>
      <c r="BG94" s="159">
        <f>IF(N94="zákl. přenesená",J94,0)</f>
        <v>0</v>
      </c>
      <c r="BH94" s="159">
        <f>IF(N94="sníž. přenesená",J94,0)</f>
        <v>0</v>
      </c>
      <c r="BI94" s="159">
        <f>IF(N94="nulová",J94,0)</f>
        <v>0</v>
      </c>
      <c r="BJ94" s="15" t="s">
        <v>77</v>
      </c>
      <c r="BK94" s="159">
        <f>ROUND(I94*H94,2)</f>
        <v>0</v>
      </c>
      <c r="BL94" s="15" t="s">
        <v>117</v>
      </c>
      <c r="BM94" s="15" t="s">
        <v>138</v>
      </c>
    </row>
    <row r="95" spans="2:47" s="1" customFormat="1" ht="27">
      <c r="B95" s="32"/>
      <c r="D95" s="160" t="s">
        <v>119</v>
      </c>
      <c r="F95" s="161" t="s">
        <v>139</v>
      </c>
      <c r="I95" s="162"/>
      <c r="L95" s="32"/>
      <c r="M95" s="62"/>
      <c r="N95" s="33"/>
      <c r="O95" s="33"/>
      <c r="P95" s="33"/>
      <c r="Q95" s="33"/>
      <c r="R95" s="33"/>
      <c r="S95" s="33"/>
      <c r="T95" s="63"/>
      <c r="AT95" s="15" t="s">
        <v>119</v>
      </c>
      <c r="AU95" s="15" t="s">
        <v>77</v>
      </c>
    </row>
    <row r="96" spans="2:47" s="1" customFormat="1" ht="54">
      <c r="B96" s="32"/>
      <c r="D96" s="160" t="s">
        <v>121</v>
      </c>
      <c r="F96" s="163" t="s">
        <v>140</v>
      </c>
      <c r="I96" s="162"/>
      <c r="L96" s="32"/>
      <c r="M96" s="62"/>
      <c r="N96" s="33"/>
      <c r="O96" s="33"/>
      <c r="P96" s="33"/>
      <c r="Q96" s="33"/>
      <c r="R96" s="33"/>
      <c r="S96" s="33"/>
      <c r="T96" s="63"/>
      <c r="AT96" s="15" t="s">
        <v>121</v>
      </c>
      <c r="AU96" s="15" t="s">
        <v>77</v>
      </c>
    </row>
    <row r="97" spans="2:51" s="10" customFormat="1" ht="13.5">
      <c r="B97" s="164"/>
      <c r="D97" s="160" t="s">
        <v>123</v>
      </c>
      <c r="E97" s="165" t="s">
        <v>3</v>
      </c>
      <c r="F97" s="166" t="s">
        <v>77</v>
      </c>
      <c r="H97" s="167">
        <v>1</v>
      </c>
      <c r="I97" s="168"/>
      <c r="L97" s="164"/>
      <c r="M97" s="169"/>
      <c r="N97" s="170"/>
      <c r="O97" s="170"/>
      <c r="P97" s="170"/>
      <c r="Q97" s="170"/>
      <c r="R97" s="170"/>
      <c r="S97" s="170"/>
      <c r="T97" s="171"/>
      <c r="AT97" s="165" t="s">
        <v>123</v>
      </c>
      <c r="AU97" s="165" t="s">
        <v>77</v>
      </c>
      <c r="AV97" s="10" t="s">
        <v>79</v>
      </c>
      <c r="AW97" s="10" t="s">
        <v>34</v>
      </c>
      <c r="AX97" s="10" t="s">
        <v>70</v>
      </c>
      <c r="AY97" s="165" t="s">
        <v>112</v>
      </c>
    </row>
    <row r="98" spans="2:51" s="11" customFormat="1" ht="13.5">
      <c r="B98" s="172"/>
      <c r="D98" s="173" t="s">
        <v>123</v>
      </c>
      <c r="E98" s="174" t="s">
        <v>3</v>
      </c>
      <c r="F98" s="175" t="s">
        <v>124</v>
      </c>
      <c r="H98" s="176">
        <v>1</v>
      </c>
      <c r="I98" s="177"/>
      <c r="L98" s="172"/>
      <c r="M98" s="178"/>
      <c r="N98" s="179"/>
      <c r="O98" s="179"/>
      <c r="P98" s="179"/>
      <c r="Q98" s="179"/>
      <c r="R98" s="179"/>
      <c r="S98" s="179"/>
      <c r="T98" s="180"/>
      <c r="AT98" s="181" t="s">
        <v>123</v>
      </c>
      <c r="AU98" s="181" t="s">
        <v>77</v>
      </c>
      <c r="AV98" s="11" t="s">
        <v>111</v>
      </c>
      <c r="AW98" s="11" t="s">
        <v>34</v>
      </c>
      <c r="AX98" s="11" t="s">
        <v>77</v>
      </c>
      <c r="AY98" s="181" t="s">
        <v>112</v>
      </c>
    </row>
    <row r="99" spans="2:65" s="1" customFormat="1" ht="22.5" customHeight="1">
      <c r="B99" s="147"/>
      <c r="C99" s="148" t="s">
        <v>141</v>
      </c>
      <c r="D99" s="148" t="s">
        <v>113</v>
      </c>
      <c r="E99" s="149" t="s">
        <v>142</v>
      </c>
      <c r="F99" s="150" t="s">
        <v>143</v>
      </c>
      <c r="G99" s="151" t="s">
        <v>116</v>
      </c>
      <c r="H99" s="152">
        <v>1</v>
      </c>
      <c r="I99" s="153"/>
      <c r="J99" s="154">
        <f>ROUND(I99*H99,2)</f>
        <v>0</v>
      </c>
      <c r="K99" s="150" t="s">
        <v>3</v>
      </c>
      <c r="L99" s="32"/>
      <c r="M99" s="155" t="s">
        <v>3</v>
      </c>
      <c r="N99" s="156" t="s">
        <v>41</v>
      </c>
      <c r="O99" s="33"/>
      <c r="P99" s="157">
        <f>O99*H99</f>
        <v>0</v>
      </c>
      <c r="Q99" s="157">
        <v>0</v>
      </c>
      <c r="R99" s="157">
        <f>Q99*H99</f>
        <v>0</v>
      </c>
      <c r="S99" s="157">
        <v>0</v>
      </c>
      <c r="T99" s="158">
        <f>S99*H99</f>
        <v>0</v>
      </c>
      <c r="AR99" s="15" t="s">
        <v>117</v>
      </c>
      <c r="AT99" s="15" t="s">
        <v>113</v>
      </c>
      <c r="AU99" s="15" t="s">
        <v>77</v>
      </c>
      <c r="AY99" s="15" t="s">
        <v>112</v>
      </c>
      <c r="BE99" s="159">
        <f>IF(N99="základní",J99,0)</f>
        <v>0</v>
      </c>
      <c r="BF99" s="159">
        <f>IF(N99="snížená",J99,0)</f>
        <v>0</v>
      </c>
      <c r="BG99" s="159">
        <f>IF(N99="zákl. přenesená",J99,0)</f>
        <v>0</v>
      </c>
      <c r="BH99" s="159">
        <f>IF(N99="sníž. přenesená",J99,0)</f>
        <v>0</v>
      </c>
      <c r="BI99" s="159">
        <f>IF(N99="nulová",J99,0)</f>
        <v>0</v>
      </c>
      <c r="BJ99" s="15" t="s">
        <v>77</v>
      </c>
      <c r="BK99" s="159">
        <f>ROUND(I99*H99,2)</f>
        <v>0</v>
      </c>
      <c r="BL99" s="15" t="s">
        <v>117</v>
      </c>
      <c r="BM99" s="15" t="s">
        <v>144</v>
      </c>
    </row>
    <row r="100" spans="2:47" s="1" customFormat="1" ht="81">
      <c r="B100" s="32"/>
      <c r="D100" s="160" t="s">
        <v>121</v>
      </c>
      <c r="F100" s="163" t="s">
        <v>145</v>
      </c>
      <c r="I100" s="162"/>
      <c r="L100" s="32"/>
      <c r="M100" s="62"/>
      <c r="N100" s="33"/>
      <c r="O100" s="33"/>
      <c r="P100" s="33"/>
      <c r="Q100" s="33"/>
      <c r="R100" s="33"/>
      <c r="S100" s="33"/>
      <c r="T100" s="63"/>
      <c r="AT100" s="15" t="s">
        <v>121</v>
      </c>
      <c r="AU100" s="15" t="s">
        <v>77</v>
      </c>
    </row>
    <row r="101" spans="2:51" s="10" customFormat="1" ht="13.5">
      <c r="B101" s="164"/>
      <c r="D101" s="160" t="s">
        <v>123</v>
      </c>
      <c r="E101" s="165" t="s">
        <v>3</v>
      </c>
      <c r="F101" s="166" t="s">
        <v>77</v>
      </c>
      <c r="H101" s="167">
        <v>1</v>
      </c>
      <c r="I101" s="168"/>
      <c r="L101" s="164"/>
      <c r="M101" s="169"/>
      <c r="N101" s="170"/>
      <c r="O101" s="170"/>
      <c r="P101" s="170"/>
      <c r="Q101" s="170"/>
      <c r="R101" s="170"/>
      <c r="S101" s="170"/>
      <c r="T101" s="171"/>
      <c r="AT101" s="165" t="s">
        <v>123</v>
      </c>
      <c r="AU101" s="165" t="s">
        <v>77</v>
      </c>
      <c r="AV101" s="10" t="s">
        <v>79</v>
      </c>
      <c r="AW101" s="10" t="s">
        <v>34</v>
      </c>
      <c r="AX101" s="10" t="s">
        <v>70</v>
      </c>
      <c r="AY101" s="165" t="s">
        <v>112</v>
      </c>
    </row>
    <row r="102" spans="2:51" s="11" customFormat="1" ht="13.5">
      <c r="B102" s="172"/>
      <c r="D102" s="173" t="s">
        <v>123</v>
      </c>
      <c r="E102" s="174" t="s">
        <v>3</v>
      </c>
      <c r="F102" s="175" t="s">
        <v>124</v>
      </c>
      <c r="H102" s="176">
        <v>1</v>
      </c>
      <c r="I102" s="177"/>
      <c r="L102" s="172"/>
      <c r="M102" s="178"/>
      <c r="N102" s="179"/>
      <c r="O102" s="179"/>
      <c r="P102" s="179"/>
      <c r="Q102" s="179"/>
      <c r="R102" s="179"/>
      <c r="S102" s="179"/>
      <c r="T102" s="180"/>
      <c r="AT102" s="181" t="s">
        <v>123</v>
      </c>
      <c r="AU102" s="181" t="s">
        <v>77</v>
      </c>
      <c r="AV102" s="11" t="s">
        <v>111</v>
      </c>
      <c r="AW102" s="11" t="s">
        <v>34</v>
      </c>
      <c r="AX102" s="11" t="s">
        <v>77</v>
      </c>
      <c r="AY102" s="181" t="s">
        <v>112</v>
      </c>
    </row>
    <row r="103" spans="2:65" s="1" customFormat="1" ht="22.5" customHeight="1">
      <c r="B103" s="147"/>
      <c r="C103" s="148" t="s">
        <v>146</v>
      </c>
      <c r="D103" s="148" t="s">
        <v>113</v>
      </c>
      <c r="E103" s="149" t="s">
        <v>147</v>
      </c>
      <c r="F103" s="150" t="s">
        <v>148</v>
      </c>
      <c r="G103" s="151" t="s">
        <v>116</v>
      </c>
      <c r="H103" s="152">
        <v>1</v>
      </c>
      <c r="I103" s="153"/>
      <c r="J103" s="154">
        <f>ROUND(I103*H103,2)</f>
        <v>0</v>
      </c>
      <c r="K103" s="150" t="s">
        <v>3</v>
      </c>
      <c r="L103" s="32"/>
      <c r="M103" s="155" t="s">
        <v>3</v>
      </c>
      <c r="N103" s="156" t="s">
        <v>41</v>
      </c>
      <c r="O103" s="33"/>
      <c r="P103" s="157">
        <f>O103*H103</f>
        <v>0</v>
      </c>
      <c r="Q103" s="157">
        <v>0</v>
      </c>
      <c r="R103" s="157">
        <f>Q103*H103</f>
        <v>0</v>
      </c>
      <c r="S103" s="157">
        <v>0</v>
      </c>
      <c r="T103" s="158">
        <f>S103*H103</f>
        <v>0</v>
      </c>
      <c r="AR103" s="15" t="s">
        <v>117</v>
      </c>
      <c r="AT103" s="15" t="s">
        <v>113</v>
      </c>
      <c r="AU103" s="15" t="s">
        <v>77</v>
      </c>
      <c r="AY103" s="15" t="s">
        <v>112</v>
      </c>
      <c r="BE103" s="159">
        <f>IF(N103="základní",J103,0)</f>
        <v>0</v>
      </c>
      <c r="BF103" s="159">
        <f>IF(N103="snížená",J103,0)</f>
        <v>0</v>
      </c>
      <c r="BG103" s="159">
        <f>IF(N103="zákl. přenesená",J103,0)</f>
        <v>0</v>
      </c>
      <c r="BH103" s="159">
        <f>IF(N103="sníž. přenesená",J103,0)</f>
        <v>0</v>
      </c>
      <c r="BI103" s="159">
        <f>IF(N103="nulová",J103,0)</f>
        <v>0</v>
      </c>
      <c r="BJ103" s="15" t="s">
        <v>77</v>
      </c>
      <c r="BK103" s="159">
        <f>ROUND(I103*H103,2)</f>
        <v>0</v>
      </c>
      <c r="BL103" s="15" t="s">
        <v>117</v>
      </c>
      <c r="BM103" s="15" t="s">
        <v>149</v>
      </c>
    </row>
    <row r="104" spans="2:47" s="1" customFormat="1" ht="13.5">
      <c r="B104" s="32"/>
      <c r="D104" s="160" t="s">
        <v>119</v>
      </c>
      <c r="F104" s="161" t="s">
        <v>150</v>
      </c>
      <c r="I104" s="162"/>
      <c r="L104" s="32"/>
      <c r="M104" s="62"/>
      <c r="N104" s="33"/>
      <c r="O104" s="33"/>
      <c r="P104" s="33"/>
      <c r="Q104" s="33"/>
      <c r="R104" s="33"/>
      <c r="S104" s="33"/>
      <c r="T104" s="63"/>
      <c r="AT104" s="15" t="s">
        <v>119</v>
      </c>
      <c r="AU104" s="15" t="s">
        <v>77</v>
      </c>
    </row>
    <row r="105" spans="2:51" s="10" customFormat="1" ht="13.5">
      <c r="B105" s="164"/>
      <c r="D105" s="160" t="s">
        <v>123</v>
      </c>
      <c r="E105" s="165" t="s">
        <v>3</v>
      </c>
      <c r="F105" s="166" t="s">
        <v>77</v>
      </c>
      <c r="H105" s="167">
        <v>1</v>
      </c>
      <c r="I105" s="168"/>
      <c r="L105" s="164"/>
      <c r="M105" s="169"/>
      <c r="N105" s="170"/>
      <c r="O105" s="170"/>
      <c r="P105" s="170"/>
      <c r="Q105" s="170"/>
      <c r="R105" s="170"/>
      <c r="S105" s="170"/>
      <c r="T105" s="171"/>
      <c r="AT105" s="165" t="s">
        <v>123</v>
      </c>
      <c r="AU105" s="165" t="s">
        <v>77</v>
      </c>
      <c r="AV105" s="10" t="s">
        <v>79</v>
      </c>
      <c r="AW105" s="10" t="s">
        <v>34</v>
      </c>
      <c r="AX105" s="10" t="s">
        <v>70</v>
      </c>
      <c r="AY105" s="165" t="s">
        <v>112</v>
      </c>
    </row>
    <row r="106" spans="2:51" s="11" customFormat="1" ht="13.5">
      <c r="B106" s="172"/>
      <c r="D106" s="173" t="s">
        <v>123</v>
      </c>
      <c r="E106" s="174" t="s">
        <v>3</v>
      </c>
      <c r="F106" s="175" t="s">
        <v>124</v>
      </c>
      <c r="H106" s="176">
        <v>1</v>
      </c>
      <c r="I106" s="177"/>
      <c r="L106" s="172"/>
      <c r="M106" s="178"/>
      <c r="N106" s="179"/>
      <c r="O106" s="179"/>
      <c r="P106" s="179"/>
      <c r="Q106" s="179"/>
      <c r="R106" s="179"/>
      <c r="S106" s="179"/>
      <c r="T106" s="180"/>
      <c r="AT106" s="181" t="s">
        <v>123</v>
      </c>
      <c r="AU106" s="181" t="s">
        <v>77</v>
      </c>
      <c r="AV106" s="11" t="s">
        <v>111</v>
      </c>
      <c r="AW106" s="11" t="s">
        <v>34</v>
      </c>
      <c r="AX106" s="11" t="s">
        <v>77</v>
      </c>
      <c r="AY106" s="181" t="s">
        <v>112</v>
      </c>
    </row>
    <row r="107" spans="2:65" s="1" customFormat="1" ht="22.5" customHeight="1">
      <c r="B107" s="147"/>
      <c r="C107" s="148" t="s">
        <v>151</v>
      </c>
      <c r="D107" s="148" t="s">
        <v>113</v>
      </c>
      <c r="E107" s="149" t="s">
        <v>152</v>
      </c>
      <c r="F107" s="150" t="s">
        <v>153</v>
      </c>
      <c r="G107" s="151" t="s">
        <v>116</v>
      </c>
      <c r="H107" s="152">
        <v>1</v>
      </c>
      <c r="I107" s="153"/>
      <c r="J107" s="154">
        <f>ROUND(I107*H107,2)</f>
        <v>0</v>
      </c>
      <c r="K107" s="150" t="s">
        <v>3</v>
      </c>
      <c r="L107" s="32"/>
      <c r="M107" s="155" t="s">
        <v>3</v>
      </c>
      <c r="N107" s="156" t="s">
        <v>41</v>
      </c>
      <c r="O107" s="33"/>
      <c r="P107" s="157">
        <f>O107*H107</f>
        <v>0</v>
      </c>
      <c r="Q107" s="157">
        <v>0</v>
      </c>
      <c r="R107" s="157">
        <f>Q107*H107</f>
        <v>0</v>
      </c>
      <c r="S107" s="157">
        <v>0</v>
      </c>
      <c r="T107" s="158">
        <f>S107*H107</f>
        <v>0</v>
      </c>
      <c r="AR107" s="15" t="s">
        <v>117</v>
      </c>
      <c r="AT107" s="15" t="s">
        <v>113</v>
      </c>
      <c r="AU107" s="15" t="s">
        <v>77</v>
      </c>
      <c r="AY107" s="15" t="s">
        <v>112</v>
      </c>
      <c r="BE107" s="159">
        <f>IF(N107="základní",J107,0)</f>
        <v>0</v>
      </c>
      <c r="BF107" s="159">
        <f>IF(N107="snížená",J107,0)</f>
        <v>0</v>
      </c>
      <c r="BG107" s="159">
        <f>IF(N107="zákl. přenesená",J107,0)</f>
        <v>0</v>
      </c>
      <c r="BH107" s="159">
        <f>IF(N107="sníž. přenesená",J107,0)</f>
        <v>0</v>
      </c>
      <c r="BI107" s="159">
        <f>IF(N107="nulová",J107,0)</f>
        <v>0</v>
      </c>
      <c r="BJ107" s="15" t="s">
        <v>77</v>
      </c>
      <c r="BK107" s="159">
        <f>ROUND(I107*H107,2)</f>
        <v>0</v>
      </c>
      <c r="BL107" s="15" t="s">
        <v>117</v>
      </c>
      <c r="BM107" s="15" t="s">
        <v>154</v>
      </c>
    </row>
    <row r="108" spans="2:47" s="1" customFormat="1" ht="13.5">
      <c r="B108" s="32"/>
      <c r="D108" s="160" t="s">
        <v>119</v>
      </c>
      <c r="F108" s="161" t="s">
        <v>155</v>
      </c>
      <c r="I108" s="162"/>
      <c r="L108" s="32"/>
      <c r="M108" s="62"/>
      <c r="N108" s="33"/>
      <c r="O108" s="33"/>
      <c r="P108" s="33"/>
      <c r="Q108" s="33"/>
      <c r="R108" s="33"/>
      <c r="S108" s="33"/>
      <c r="T108" s="63"/>
      <c r="AT108" s="15" t="s">
        <v>119</v>
      </c>
      <c r="AU108" s="15" t="s">
        <v>77</v>
      </c>
    </row>
    <row r="109" spans="2:47" s="1" customFormat="1" ht="81">
      <c r="B109" s="32"/>
      <c r="D109" s="160" t="s">
        <v>121</v>
      </c>
      <c r="F109" s="163" t="s">
        <v>156</v>
      </c>
      <c r="I109" s="162"/>
      <c r="L109" s="32"/>
      <c r="M109" s="62"/>
      <c r="N109" s="33"/>
      <c r="O109" s="33"/>
      <c r="P109" s="33"/>
      <c r="Q109" s="33"/>
      <c r="R109" s="33"/>
      <c r="S109" s="33"/>
      <c r="T109" s="63"/>
      <c r="AT109" s="15" t="s">
        <v>121</v>
      </c>
      <c r="AU109" s="15" t="s">
        <v>77</v>
      </c>
    </row>
    <row r="110" spans="2:51" s="10" customFormat="1" ht="13.5">
      <c r="B110" s="164"/>
      <c r="D110" s="160" t="s">
        <v>123</v>
      </c>
      <c r="E110" s="165" t="s">
        <v>3</v>
      </c>
      <c r="F110" s="166" t="s">
        <v>77</v>
      </c>
      <c r="H110" s="167">
        <v>1</v>
      </c>
      <c r="I110" s="168"/>
      <c r="L110" s="164"/>
      <c r="M110" s="169"/>
      <c r="N110" s="170"/>
      <c r="O110" s="170"/>
      <c r="P110" s="170"/>
      <c r="Q110" s="170"/>
      <c r="R110" s="170"/>
      <c r="S110" s="170"/>
      <c r="T110" s="171"/>
      <c r="AT110" s="165" t="s">
        <v>123</v>
      </c>
      <c r="AU110" s="165" t="s">
        <v>77</v>
      </c>
      <c r="AV110" s="10" t="s">
        <v>79</v>
      </c>
      <c r="AW110" s="10" t="s">
        <v>34</v>
      </c>
      <c r="AX110" s="10" t="s">
        <v>70</v>
      </c>
      <c r="AY110" s="165" t="s">
        <v>112</v>
      </c>
    </row>
    <row r="111" spans="2:51" s="11" customFormat="1" ht="13.5">
      <c r="B111" s="172"/>
      <c r="D111" s="173" t="s">
        <v>123</v>
      </c>
      <c r="E111" s="174" t="s">
        <v>3</v>
      </c>
      <c r="F111" s="175" t="s">
        <v>124</v>
      </c>
      <c r="H111" s="176">
        <v>1</v>
      </c>
      <c r="I111" s="177"/>
      <c r="L111" s="172"/>
      <c r="M111" s="178"/>
      <c r="N111" s="179"/>
      <c r="O111" s="179"/>
      <c r="P111" s="179"/>
      <c r="Q111" s="179"/>
      <c r="R111" s="179"/>
      <c r="S111" s="179"/>
      <c r="T111" s="180"/>
      <c r="AT111" s="181" t="s">
        <v>123</v>
      </c>
      <c r="AU111" s="181" t="s">
        <v>77</v>
      </c>
      <c r="AV111" s="11" t="s">
        <v>111</v>
      </c>
      <c r="AW111" s="11" t="s">
        <v>34</v>
      </c>
      <c r="AX111" s="11" t="s">
        <v>77</v>
      </c>
      <c r="AY111" s="181" t="s">
        <v>112</v>
      </c>
    </row>
    <row r="112" spans="2:65" s="1" customFormat="1" ht="22.5" customHeight="1">
      <c r="B112" s="147"/>
      <c r="C112" s="148" t="s">
        <v>157</v>
      </c>
      <c r="D112" s="148" t="s">
        <v>113</v>
      </c>
      <c r="E112" s="149" t="s">
        <v>158</v>
      </c>
      <c r="F112" s="150" t="s">
        <v>159</v>
      </c>
      <c r="G112" s="151" t="s">
        <v>116</v>
      </c>
      <c r="H112" s="152">
        <v>1</v>
      </c>
      <c r="I112" s="153"/>
      <c r="J112" s="154">
        <f>ROUND(I112*H112,2)</f>
        <v>0</v>
      </c>
      <c r="K112" s="150" t="s">
        <v>3</v>
      </c>
      <c r="L112" s="32"/>
      <c r="M112" s="155" t="s">
        <v>3</v>
      </c>
      <c r="N112" s="156" t="s">
        <v>41</v>
      </c>
      <c r="O112" s="33"/>
      <c r="P112" s="157">
        <f>O112*H112</f>
        <v>0</v>
      </c>
      <c r="Q112" s="157">
        <v>0</v>
      </c>
      <c r="R112" s="157">
        <f>Q112*H112</f>
        <v>0</v>
      </c>
      <c r="S112" s="157">
        <v>0</v>
      </c>
      <c r="T112" s="158">
        <f>S112*H112</f>
        <v>0</v>
      </c>
      <c r="AR112" s="15" t="s">
        <v>117</v>
      </c>
      <c r="AT112" s="15" t="s">
        <v>113</v>
      </c>
      <c r="AU112" s="15" t="s">
        <v>77</v>
      </c>
      <c r="AY112" s="15" t="s">
        <v>112</v>
      </c>
      <c r="BE112" s="159">
        <f>IF(N112="základní",J112,0)</f>
        <v>0</v>
      </c>
      <c r="BF112" s="159">
        <f>IF(N112="snížená",J112,0)</f>
        <v>0</v>
      </c>
      <c r="BG112" s="159">
        <f>IF(N112="zákl. přenesená",J112,0)</f>
        <v>0</v>
      </c>
      <c r="BH112" s="159">
        <f>IF(N112="sníž. přenesená",J112,0)</f>
        <v>0</v>
      </c>
      <c r="BI112" s="159">
        <f>IF(N112="nulová",J112,0)</f>
        <v>0</v>
      </c>
      <c r="BJ112" s="15" t="s">
        <v>77</v>
      </c>
      <c r="BK112" s="159">
        <f>ROUND(I112*H112,2)</f>
        <v>0</v>
      </c>
      <c r="BL112" s="15" t="s">
        <v>117</v>
      </c>
      <c r="BM112" s="15" t="s">
        <v>160</v>
      </c>
    </row>
    <row r="113" spans="2:47" s="1" customFormat="1" ht="27">
      <c r="B113" s="32"/>
      <c r="D113" s="160" t="s">
        <v>119</v>
      </c>
      <c r="F113" s="161" t="s">
        <v>161</v>
      </c>
      <c r="I113" s="162"/>
      <c r="L113" s="32"/>
      <c r="M113" s="62"/>
      <c r="N113" s="33"/>
      <c r="O113" s="33"/>
      <c r="P113" s="33"/>
      <c r="Q113" s="33"/>
      <c r="R113" s="33"/>
      <c r="S113" s="33"/>
      <c r="T113" s="63"/>
      <c r="AT113" s="15" t="s">
        <v>119</v>
      </c>
      <c r="AU113" s="15" t="s">
        <v>77</v>
      </c>
    </row>
    <row r="114" spans="2:51" s="10" customFormat="1" ht="13.5">
      <c r="B114" s="164"/>
      <c r="D114" s="160" t="s">
        <v>123</v>
      </c>
      <c r="E114" s="165" t="s">
        <v>3</v>
      </c>
      <c r="F114" s="166" t="s">
        <v>77</v>
      </c>
      <c r="H114" s="167">
        <v>1</v>
      </c>
      <c r="I114" s="168"/>
      <c r="L114" s="164"/>
      <c r="M114" s="169"/>
      <c r="N114" s="170"/>
      <c r="O114" s="170"/>
      <c r="P114" s="170"/>
      <c r="Q114" s="170"/>
      <c r="R114" s="170"/>
      <c r="S114" s="170"/>
      <c r="T114" s="171"/>
      <c r="AT114" s="165" t="s">
        <v>123</v>
      </c>
      <c r="AU114" s="165" t="s">
        <v>77</v>
      </c>
      <c r="AV114" s="10" t="s">
        <v>79</v>
      </c>
      <c r="AW114" s="10" t="s">
        <v>34</v>
      </c>
      <c r="AX114" s="10" t="s">
        <v>70</v>
      </c>
      <c r="AY114" s="165" t="s">
        <v>112</v>
      </c>
    </row>
    <row r="115" spans="2:51" s="11" customFormat="1" ht="13.5">
      <c r="B115" s="172"/>
      <c r="D115" s="173" t="s">
        <v>123</v>
      </c>
      <c r="E115" s="174" t="s">
        <v>3</v>
      </c>
      <c r="F115" s="175" t="s">
        <v>124</v>
      </c>
      <c r="H115" s="176">
        <v>1</v>
      </c>
      <c r="I115" s="177"/>
      <c r="L115" s="172"/>
      <c r="M115" s="178"/>
      <c r="N115" s="179"/>
      <c r="O115" s="179"/>
      <c r="P115" s="179"/>
      <c r="Q115" s="179"/>
      <c r="R115" s="179"/>
      <c r="S115" s="179"/>
      <c r="T115" s="180"/>
      <c r="AT115" s="181" t="s">
        <v>123</v>
      </c>
      <c r="AU115" s="181" t="s">
        <v>77</v>
      </c>
      <c r="AV115" s="11" t="s">
        <v>111</v>
      </c>
      <c r="AW115" s="11" t="s">
        <v>34</v>
      </c>
      <c r="AX115" s="11" t="s">
        <v>77</v>
      </c>
      <c r="AY115" s="181" t="s">
        <v>112</v>
      </c>
    </row>
    <row r="116" spans="2:65" s="1" customFormat="1" ht="22.5" customHeight="1">
      <c r="B116" s="147"/>
      <c r="C116" s="148" t="s">
        <v>162</v>
      </c>
      <c r="D116" s="148" t="s">
        <v>113</v>
      </c>
      <c r="E116" s="149" t="s">
        <v>163</v>
      </c>
      <c r="F116" s="150" t="s">
        <v>164</v>
      </c>
      <c r="G116" s="151" t="s">
        <v>116</v>
      </c>
      <c r="H116" s="152">
        <v>1</v>
      </c>
      <c r="I116" s="153"/>
      <c r="J116" s="154">
        <f>ROUND(I116*H116,2)</f>
        <v>0</v>
      </c>
      <c r="K116" s="150" t="s">
        <v>3</v>
      </c>
      <c r="L116" s="32"/>
      <c r="M116" s="155" t="s">
        <v>3</v>
      </c>
      <c r="N116" s="156" t="s">
        <v>41</v>
      </c>
      <c r="O116" s="33"/>
      <c r="P116" s="157">
        <f>O116*H116</f>
        <v>0</v>
      </c>
      <c r="Q116" s="157">
        <v>0</v>
      </c>
      <c r="R116" s="157">
        <f>Q116*H116</f>
        <v>0</v>
      </c>
      <c r="S116" s="157">
        <v>0</v>
      </c>
      <c r="T116" s="158">
        <f>S116*H116</f>
        <v>0</v>
      </c>
      <c r="AR116" s="15" t="s">
        <v>117</v>
      </c>
      <c r="AT116" s="15" t="s">
        <v>113</v>
      </c>
      <c r="AU116" s="15" t="s">
        <v>77</v>
      </c>
      <c r="AY116" s="15" t="s">
        <v>112</v>
      </c>
      <c r="BE116" s="159">
        <f>IF(N116="základní",J116,0)</f>
        <v>0</v>
      </c>
      <c r="BF116" s="159">
        <f>IF(N116="snížená",J116,0)</f>
        <v>0</v>
      </c>
      <c r="BG116" s="159">
        <f>IF(N116="zákl. přenesená",J116,0)</f>
        <v>0</v>
      </c>
      <c r="BH116" s="159">
        <f>IF(N116="sníž. přenesená",J116,0)</f>
        <v>0</v>
      </c>
      <c r="BI116" s="159">
        <f>IF(N116="nulová",J116,0)</f>
        <v>0</v>
      </c>
      <c r="BJ116" s="15" t="s">
        <v>77</v>
      </c>
      <c r="BK116" s="159">
        <f>ROUND(I116*H116,2)</f>
        <v>0</v>
      </c>
      <c r="BL116" s="15" t="s">
        <v>117</v>
      </c>
      <c r="BM116" s="15" t="s">
        <v>165</v>
      </c>
    </row>
    <row r="117" spans="2:47" s="1" customFormat="1" ht="27">
      <c r="B117" s="32"/>
      <c r="D117" s="160" t="s">
        <v>119</v>
      </c>
      <c r="F117" s="161" t="s">
        <v>166</v>
      </c>
      <c r="I117" s="162"/>
      <c r="L117" s="32"/>
      <c r="M117" s="62"/>
      <c r="N117" s="33"/>
      <c r="O117" s="33"/>
      <c r="P117" s="33"/>
      <c r="Q117" s="33"/>
      <c r="R117" s="33"/>
      <c r="S117" s="33"/>
      <c r="T117" s="63"/>
      <c r="AT117" s="15" t="s">
        <v>119</v>
      </c>
      <c r="AU117" s="15" t="s">
        <v>77</v>
      </c>
    </row>
    <row r="118" spans="2:51" s="10" customFormat="1" ht="13.5">
      <c r="B118" s="164"/>
      <c r="D118" s="160" t="s">
        <v>123</v>
      </c>
      <c r="E118" s="165" t="s">
        <v>3</v>
      </c>
      <c r="F118" s="166" t="s">
        <v>77</v>
      </c>
      <c r="H118" s="167">
        <v>1</v>
      </c>
      <c r="I118" s="168"/>
      <c r="L118" s="164"/>
      <c r="M118" s="169"/>
      <c r="N118" s="170"/>
      <c r="O118" s="170"/>
      <c r="P118" s="170"/>
      <c r="Q118" s="170"/>
      <c r="R118" s="170"/>
      <c r="S118" s="170"/>
      <c r="T118" s="171"/>
      <c r="AT118" s="165" t="s">
        <v>123</v>
      </c>
      <c r="AU118" s="165" t="s">
        <v>77</v>
      </c>
      <c r="AV118" s="10" t="s">
        <v>79</v>
      </c>
      <c r="AW118" s="10" t="s">
        <v>34</v>
      </c>
      <c r="AX118" s="10" t="s">
        <v>70</v>
      </c>
      <c r="AY118" s="165" t="s">
        <v>112</v>
      </c>
    </row>
    <row r="119" spans="2:51" s="11" customFormat="1" ht="13.5">
      <c r="B119" s="172"/>
      <c r="D119" s="173" t="s">
        <v>123</v>
      </c>
      <c r="E119" s="174" t="s">
        <v>3</v>
      </c>
      <c r="F119" s="175" t="s">
        <v>124</v>
      </c>
      <c r="H119" s="176">
        <v>1</v>
      </c>
      <c r="I119" s="177"/>
      <c r="L119" s="172"/>
      <c r="M119" s="178"/>
      <c r="N119" s="179"/>
      <c r="O119" s="179"/>
      <c r="P119" s="179"/>
      <c r="Q119" s="179"/>
      <c r="R119" s="179"/>
      <c r="S119" s="179"/>
      <c r="T119" s="180"/>
      <c r="AT119" s="181" t="s">
        <v>123</v>
      </c>
      <c r="AU119" s="181" t="s">
        <v>77</v>
      </c>
      <c r="AV119" s="11" t="s">
        <v>111</v>
      </c>
      <c r="AW119" s="11" t="s">
        <v>34</v>
      </c>
      <c r="AX119" s="11" t="s">
        <v>77</v>
      </c>
      <c r="AY119" s="181" t="s">
        <v>112</v>
      </c>
    </row>
    <row r="120" spans="2:65" s="1" customFormat="1" ht="22.5" customHeight="1">
      <c r="B120" s="147"/>
      <c r="C120" s="148" t="s">
        <v>167</v>
      </c>
      <c r="D120" s="148" t="s">
        <v>113</v>
      </c>
      <c r="E120" s="149" t="s">
        <v>168</v>
      </c>
      <c r="F120" s="150" t="s">
        <v>169</v>
      </c>
      <c r="G120" s="151" t="s">
        <v>116</v>
      </c>
      <c r="H120" s="152">
        <v>1</v>
      </c>
      <c r="I120" s="153"/>
      <c r="J120" s="154">
        <f>ROUND(I120*H120,2)</f>
        <v>0</v>
      </c>
      <c r="K120" s="150" t="s">
        <v>3</v>
      </c>
      <c r="L120" s="32"/>
      <c r="M120" s="155" t="s">
        <v>3</v>
      </c>
      <c r="N120" s="156" t="s">
        <v>41</v>
      </c>
      <c r="O120" s="33"/>
      <c r="P120" s="157">
        <f>O120*H120</f>
        <v>0</v>
      </c>
      <c r="Q120" s="157">
        <v>0</v>
      </c>
      <c r="R120" s="157">
        <f>Q120*H120</f>
        <v>0</v>
      </c>
      <c r="S120" s="157">
        <v>0</v>
      </c>
      <c r="T120" s="158">
        <f>S120*H120</f>
        <v>0</v>
      </c>
      <c r="AR120" s="15" t="s">
        <v>117</v>
      </c>
      <c r="AT120" s="15" t="s">
        <v>113</v>
      </c>
      <c r="AU120" s="15" t="s">
        <v>77</v>
      </c>
      <c r="AY120" s="15" t="s">
        <v>112</v>
      </c>
      <c r="BE120" s="159">
        <f>IF(N120="základní",J120,0)</f>
        <v>0</v>
      </c>
      <c r="BF120" s="159">
        <f>IF(N120="snížená",J120,0)</f>
        <v>0</v>
      </c>
      <c r="BG120" s="159">
        <f>IF(N120="zákl. přenesená",J120,0)</f>
        <v>0</v>
      </c>
      <c r="BH120" s="159">
        <f>IF(N120="sníž. přenesená",J120,0)</f>
        <v>0</v>
      </c>
      <c r="BI120" s="159">
        <f>IF(N120="nulová",J120,0)</f>
        <v>0</v>
      </c>
      <c r="BJ120" s="15" t="s">
        <v>77</v>
      </c>
      <c r="BK120" s="159">
        <f>ROUND(I120*H120,2)</f>
        <v>0</v>
      </c>
      <c r="BL120" s="15" t="s">
        <v>117</v>
      </c>
      <c r="BM120" s="15" t="s">
        <v>170</v>
      </c>
    </row>
    <row r="121" spans="2:47" s="1" customFormat="1" ht="135">
      <c r="B121" s="32"/>
      <c r="D121" s="160" t="s">
        <v>121</v>
      </c>
      <c r="F121" s="163" t="s">
        <v>171</v>
      </c>
      <c r="I121" s="162"/>
      <c r="L121" s="32"/>
      <c r="M121" s="62"/>
      <c r="N121" s="33"/>
      <c r="O121" s="33"/>
      <c r="P121" s="33"/>
      <c r="Q121" s="33"/>
      <c r="R121" s="33"/>
      <c r="S121" s="33"/>
      <c r="T121" s="63"/>
      <c r="AT121" s="15" t="s">
        <v>121</v>
      </c>
      <c r="AU121" s="15" t="s">
        <v>77</v>
      </c>
    </row>
    <row r="122" spans="2:51" s="10" customFormat="1" ht="13.5">
      <c r="B122" s="164"/>
      <c r="D122" s="160" t="s">
        <v>123</v>
      </c>
      <c r="E122" s="165" t="s">
        <v>3</v>
      </c>
      <c r="F122" s="166" t="s">
        <v>77</v>
      </c>
      <c r="H122" s="167">
        <v>1</v>
      </c>
      <c r="I122" s="168"/>
      <c r="L122" s="164"/>
      <c r="M122" s="169"/>
      <c r="N122" s="170"/>
      <c r="O122" s="170"/>
      <c r="P122" s="170"/>
      <c r="Q122" s="170"/>
      <c r="R122" s="170"/>
      <c r="S122" s="170"/>
      <c r="T122" s="171"/>
      <c r="AT122" s="165" t="s">
        <v>123</v>
      </c>
      <c r="AU122" s="165" t="s">
        <v>77</v>
      </c>
      <c r="AV122" s="10" t="s">
        <v>79</v>
      </c>
      <c r="AW122" s="10" t="s">
        <v>34</v>
      </c>
      <c r="AX122" s="10" t="s">
        <v>70</v>
      </c>
      <c r="AY122" s="165" t="s">
        <v>112</v>
      </c>
    </row>
    <row r="123" spans="2:51" s="11" customFormat="1" ht="13.5">
      <c r="B123" s="172"/>
      <c r="D123" s="173" t="s">
        <v>123</v>
      </c>
      <c r="E123" s="174" t="s">
        <v>3</v>
      </c>
      <c r="F123" s="175" t="s">
        <v>124</v>
      </c>
      <c r="H123" s="176">
        <v>1</v>
      </c>
      <c r="I123" s="177"/>
      <c r="L123" s="172"/>
      <c r="M123" s="178"/>
      <c r="N123" s="179"/>
      <c r="O123" s="179"/>
      <c r="P123" s="179"/>
      <c r="Q123" s="179"/>
      <c r="R123" s="179"/>
      <c r="S123" s="179"/>
      <c r="T123" s="180"/>
      <c r="AT123" s="181" t="s">
        <v>123</v>
      </c>
      <c r="AU123" s="181" t="s">
        <v>77</v>
      </c>
      <c r="AV123" s="11" t="s">
        <v>111</v>
      </c>
      <c r="AW123" s="11" t="s">
        <v>34</v>
      </c>
      <c r="AX123" s="11" t="s">
        <v>77</v>
      </c>
      <c r="AY123" s="181" t="s">
        <v>112</v>
      </c>
    </row>
    <row r="124" spans="2:65" s="1" customFormat="1" ht="22.5" customHeight="1">
      <c r="B124" s="147"/>
      <c r="C124" s="148" t="s">
        <v>172</v>
      </c>
      <c r="D124" s="148" t="s">
        <v>113</v>
      </c>
      <c r="E124" s="149" t="s">
        <v>173</v>
      </c>
      <c r="F124" s="150" t="s">
        <v>174</v>
      </c>
      <c r="G124" s="151" t="s">
        <v>175</v>
      </c>
      <c r="H124" s="152">
        <v>2</v>
      </c>
      <c r="I124" s="153"/>
      <c r="J124" s="154">
        <f>ROUND(I124*H124,2)</f>
        <v>0</v>
      </c>
      <c r="K124" s="150" t="s">
        <v>3</v>
      </c>
      <c r="L124" s="32"/>
      <c r="M124" s="155" t="s">
        <v>3</v>
      </c>
      <c r="N124" s="156" t="s">
        <v>41</v>
      </c>
      <c r="O124" s="33"/>
      <c r="P124" s="157">
        <f>O124*H124</f>
        <v>0</v>
      </c>
      <c r="Q124" s="157">
        <v>0</v>
      </c>
      <c r="R124" s="157">
        <f>Q124*H124</f>
        <v>0</v>
      </c>
      <c r="S124" s="157">
        <v>0</v>
      </c>
      <c r="T124" s="158">
        <f>S124*H124</f>
        <v>0</v>
      </c>
      <c r="AR124" s="15" t="s">
        <v>117</v>
      </c>
      <c r="AT124" s="15" t="s">
        <v>113</v>
      </c>
      <c r="AU124" s="15" t="s">
        <v>77</v>
      </c>
      <c r="AY124" s="15" t="s">
        <v>112</v>
      </c>
      <c r="BE124" s="159">
        <f>IF(N124="základní",J124,0)</f>
        <v>0</v>
      </c>
      <c r="BF124" s="159">
        <f>IF(N124="snížená",J124,0)</f>
        <v>0</v>
      </c>
      <c r="BG124" s="159">
        <f>IF(N124="zákl. přenesená",J124,0)</f>
        <v>0</v>
      </c>
      <c r="BH124" s="159">
        <f>IF(N124="sníž. přenesená",J124,0)</f>
        <v>0</v>
      </c>
      <c r="BI124" s="159">
        <f>IF(N124="nulová",J124,0)</f>
        <v>0</v>
      </c>
      <c r="BJ124" s="15" t="s">
        <v>77</v>
      </c>
      <c r="BK124" s="159">
        <f>ROUND(I124*H124,2)</f>
        <v>0</v>
      </c>
      <c r="BL124" s="15" t="s">
        <v>117</v>
      </c>
      <c r="BM124" s="15" t="s">
        <v>176</v>
      </c>
    </row>
    <row r="125" spans="2:47" s="1" customFormat="1" ht="27">
      <c r="B125" s="32"/>
      <c r="D125" s="160" t="s">
        <v>119</v>
      </c>
      <c r="F125" s="161" t="s">
        <v>177</v>
      </c>
      <c r="I125" s="162"/>
      <c r="L125" s="32"/>
      <c r="M125" s="62"/>
      <c r="N125" s="33"/>
      <c r="O125" s="33"/>
      <c r="P125" s="33"/>
      <c r="Q125" s="33"/>
      <c r="R125" s="33"/>
      <c r="S125" s="33"/>
      <c r="T125" s="63"/>
      <c r="AT125" s="15" t="s">
        <v>119</v>
      </c>
      <c r="AU125" s="15" t="s">
        <v>77</v>
      </c>
    </row>
    <row r="126" spans="2:47" s="1" customFormat="1" ht="27">
      <c r="B126" s="32"/>
      <c r="D126" s="160" t="s">
        <v>121</v>
      </c>
      <c r="F126" s="163" t="s">
        <v>178</v>
      </c>
      <c r="I126" s="162"/>
      <c r="L126" s="32"/>
      <c r="M126" s="62"/>
      <c r="N126" s="33"/>
      <c r="O126" s="33"/>
      <c r="P126" s="33"/>
      <c r="Q126" s="33"/>
      <c r="R126" s="33"/>
      <c r="S126" s="33"/>
      <c r="T126" s="63"/>
      <c r="AT126" s="15" t="s">
        <v>121</v>
      </c>
      <c r="AU126" s="15" t="s">
        <v>77</v>
      </c>
    </row>
    <row r="127" spans="2:51" s="10" customFormat="1" ht="13.5">
      <c r="B127" s="164"/>
      <c r="D127" s="160" t="s">
        <v>123</v>
      </c>
      <c r="E127" s="165" t="s">
        <v>3</v>
      </c>
      <c r="F127" s="166" t="s">
        <v>79</v>
      </c>
      <c r="H127" s="167">
        <v>2</v>
      </c>
      <c r="I127" s="168"/>
      <c r="L127" s="164"/>
      <c r="M127" s="169"/>
      <c r="N127" s="170"/>
      <c r="O127" s="170"/>
      <c r="P127" s="170"/>
      <c r="Q127" s="170"/>
      <c r="R127" s="170"/>
      <c r="S127" s="170"/>
      <c r="T127" s="171"/>
      <c r="AT127" s="165" t="s">
        <v>123</v>
      </c>
      <c r="AU127" s="165" t="s">
        <v>77</v>
      </c>
      <c r="AV127" s="10" t="s">
        <v>79</v>
      </c>
      <c r="AW127" s="10" t="s">
        <v>34</v>
      </c>
      <c r="AX127" s="10" t="s">
        <v>70</v>
      </c>
      <c r="AY127" s="165" t="s">
        <v>112</v>
      </c>
    </row>
    <row r="128" spans="2:51" s="11" customFormat="1" ht="13.5">
      <c r="B128" s="172"/>
      <c r="D128" s="173" t="s">
        <v>123</v>
      </c>
      <c r="E128" s="174" t="s">
        <v>3</v>
      </c>
      <c r="F128" s="175" t="s">
        <v>124</v>
      </c>
      <c r="H128" s="176">
        <v>2</v>
      </c>
      <c r="I128" s="177"/>
      <c r="L128" s="172"/>
      <c r="M128" s="178"/>
      <c r="N128" s="179"/>
      <c r="O128" s="179"/>
      <c r="P128" s="179"/>
      <c r="Q128" s="179"/>
      <c r="R128" s="179"/>
      <c r="S128" s="179"/>
      <c r="T128" s="180"/>
      <c r="AT128" s="181" t="s">
        <v>123</v>
      </c>
      <c r="AU128" s="181" t="s">
        <v>77</v>
      </c>
      <c r="AV128" s="11" t="s">
        <v>111</v>
      </c>
      <c r="AW128" s="11" t="s">
        <v>34</v>
      </c>
      <c r="AX128" s="11" t="s">
        <v>77</v>
      </c>
      <c r="AY128" s="181" t="s">
        <v>112</v>
      </c>
    </row>
    <row r="129" spans="2:65" s="1" customFormat="1" ht="22.5" customHeight="1">
      <c r="B129" s="147"/>
      <c r="C129" s="293" t="s">
        <v>179</v>
      </c>
      <c r="D129" s="293" t="s">
        <v>113</v>
      </c>
      <c r="E129" s="294" t="s">
        <v>180</v>
      </c>
      <c r="F129" s="295" t="s">
        <v>181</v>
      </c>
      <c r="G129" s="296" t="s">
        <v>182</v>
      </c>
      <c r="H129" s="297">
        <v>1</v>
      </c>
      <c r="I129" s="298"/>
      <c r="J129" s="298">
        <f>ROUND(I129*H129,2)</f>
        <v>0</v>
      </c>
      <c r="K129" s="295" t="s">
        <v>3</v>
      </c>
      <c r="L129" s="32"/>
      <c r="N129" s="156" t="s">
        <v>41</v>
      </c>
      <c r="O129" s="33"/>
      <c r="P129" s="157">
        <f>O129*H129</f>
        <v>0</v>
      </c>
      <c r="Q129" s="157">
        <v>0</v>
      </c>
      <c r="R129" s="157">
        <f>Q129*H129</f>
        <v>0</v>
      </c>
      <c r="S129" s="157">
        <v>0</v>
      </c>
      <c r="T129" s="158">
        <f>S129*H129</f>
        <v>0</v>
      </c>
      <c r="AR129" s="15" t="s">
        <v>117</v>
      </c>
      <c r="AT129" s="15" t="s">
        <v>113</v>
      </c>
      <c r="AU129" s="15" t="s">
        <v>77</v>
      </c>
      <c r="AY129" s="15" t="s">
        <v>112</v>
      </c>
      <c r="BE129" s="159">
        <f>IF(N129="základní",J129,0)</f>
        <v>0</v>
      </c>
      <c r="BF129" s="159">
        <f>IF(N129="snížená",J129,0)</f>
        <v>0</v>
      </c>
      <c r="BG129" s="159">
        <f>IF(N129="zákl. přenesená",J129,0)</f>
        <v>0</v>
      </c>
      <c r="BH129" s="159">
        <f>IF(N129="sníž. přenesená",J129,0)</f>
        <v>0</v>
      </c>
      <c r="BI129" s="159">
        <f>IF(N129="nulová",J129,0)</f>
        <v>0</v>
      </c>
      <c r="BJ129" s="15" t="s">
        <v>77</v>
      </c>
      <c r="BK129" s="159">
        <f>ROUND(I129*H129,2)</f>
        <v>0</v>
      </c>
      <c r="BL129" s="15" t="s">
        <v>117</v>
      </c>
      <c r="BM129" s="15" t="s">
        <v>183</v>
      </c>
    </row>
    <row r="130" spans="2:47" s="1" customFormat="1" ht="135">
      <c r="B130" s="32"/>
      <c r="D130" s="160" t="s">
        <v>121</v>
      </c>
      <c r="F130" s="163" t="s">
        <v>184</v>
      </c>
      <c r="I130" s="162"/>
      <c r="L130" s="32"/>
      <c r="M130" s="62"/>
      <c r="N130" s="33"/>
      <c r="O130" s="33"/>
      <c r="P130" s="33"/>
      <c r="Q130" s="33"/>
      <c r="R130" s="33"/>
      <c r="S130" s="33"/>
      <c r="T130" s="63"/>
      <c r="AT130" s="15" t="s">
        <v>121</v>
      </c>
      <c r="AU130" s="15" t="s">
        <v>77</v>
      </c>
    </row>
    <row r="131" spans="2:51" s="10" customFormat="1" ht="13.5">
      <c r="B131" s="164"/>
      <c r="D131" s="160" t="s">
        <v>123</v>
      </c>
      <c r="E131" s="165" t="s">
        <v>3</v>
      </c>
      <c r="F131" s="166" t="s">
        <v>77</v>
      </c>
      <c r="H131" s="167">
        <v>1</v>
      </c>
      <c r="I131" s="168"/>
      <c r="L131" s="164"/>
      <c r="M131" s="169"/>
      <c r="N131" s="170"/>
      <c r="O131" s="170"/>
      <c r="P131" s="170"/>
      <c r="Q131" s="170"/>
      <c r="R131" s="170"/>
      <c r="S131" s="170"/>
      <c r="T131" s="171"/>
      <c r="AT131" s="165" t="s">
        <v>123</v>
      </c>
      <c r="AU131" s="165" t="s">
        <v>77</v>
      </c>
      <c r="AV131" s="10" t="s">
        <v>79</v>
      </c>
      <c r="AW131" s="10" t="s">
        <v>34</v>
      </c>
      <c r="AX131" s="10" t="s">
        <v>70</v>
      </c>
      <c r="AY131" s="165" t="s">
        <v>112</v>
      </c>
    </row>
    <row r="132" spans="2:51" s="11" customFormat="1" ht="13.5">
      <c r="B132" s="172"/>
      <c r="D132" s="173" t="s">
        <v>123</v>
      </c>
      <c r="E132" s="174" t="s">
        <v>3</v>
      </c>
      <c r="F132" s="175" t="s">
        <v>124</v>
      </c>
      <c r="H132" s="176">
        <v>1</v>
      </c>
      <c r="I132" s="177"/>
      <c r="L132" s="172"/>
      <c r="M132" s="178"/>
      <c r="N132" s="179"/>
      <c r="O132" s="179"/>
      <c r="P132" s="179"/>
      <c r="Q132" s="179"/>
      <c r="R132" s="179"/>
      <c r="S132" s="179"/>
      <c r="T132" s="180"/>
      <c r="AT132" s="181" t="s">
        <v>123</v>
      </c>
      <c r="AU132" s="181" t="s">
        <v>77</v>
      </c>
      <c r="AV132" s="11" t="s">
        <v>111</v>
      </c>
      <c r="AW132" s="11" t="s">
        <v>34</v>
      </c>
      <c r="AX132" s="11" t="s">
        <v>77</v>
      </c>
      <c r="AY132" s="181" t="s">
        <v>112</v>
      </c>
    </row>
    <row r="133" spans="2:65" s="1" customFormat="1" ht="22.5" customHeight="1">
      <c r="B133" s="147"/>
      <c r="C133" s="293" t="s">
        <v>185</v>
      </c>
      <c r="D133" s="293" t="s">
        <v>113</v>
      </c>
      <c r="E133" s="294" t="s">
        <v>186</v>
      </c>
      <c r="F133" s="295" t="s">
        <v>187</v>
      </c>
      <c r="G133" s="296" t="s">
        <v>116</v>
      </c>
      <c r="H133" s="297">
        <v>1</v>
      </c>
      <c r="I133" s="298"/>
      <c r="J133" s="298">
        <f>ROUND(I133*H133,2)</f>
        <v>0</v>
      </c>
      <c r="K133" s="295" t="s">
        <v>3</v>
      </c>
      <c r="L133" s="32"/>
      <c r="M133" s="155" t="s">
        <v>3</v>
      </c>
      <c r="N133" s="156" t="s">
        <v>41</v>
      </c>
      <c r="O133" s="33"/>
      <c r="P133" s="157">
        <f>O133*H133</f>
        <v>0</v>
      </c>
      <c r="Q133" s="157">
        <v>0</v>
      </c>
      <c r="R133" s="157">
        <f>Q133*H133</f>
        <v>0</v>
      </c>
      <c r="S133" s="157">
        <v>0</v>
      </c>
      <c r="T133" s="158">
        <f>S133*H133</f>
        <v>0</v>
      </c>
      <c r="AR133" s="15" t="s">
        <v>117</v>
      </c>
      <c r="AT133" s="15" t="s">
        <v>113</v>
      </c>
      <c r="AU133" s="15" t="s">
        <v>77</v>
      </c>
      <c r="AY133" s="15" t="s">
        <v>112</v>
      </c>
      <c r="BE133" s="159">
        <f>IF(N133="základní",J133,0)</f>
        <v>0</v>
      </c>
      <c r="BF133" s="159">
        <f>IF(N133="snížená",J133,0)</f>
        <v>0</v>
      </c>
      <c r="BG133" s="159">
        <f>IF(N133="zákl. přenesená",J133,0)</f>
        <v>0</v>
      </c>
      <c r="BH133" s="159">
        <f>IF(N133="sníž. přenesená",J133,0)</f>
        <v>0</v>
      </c>
      <c r="BI133" s="159">
        <f>IF(N133="nulová",J133,0)</f>
        <v>0</v>
      </c>
      <c r="BJ133" s="15" t="s">
        <v>77</v>
      </c>
      <c r="BK133" s="159">
        <f>ROUND(I133*H133,2)</f>
        <v>0</v>
      </c>
      <c r="BL133" s="15" t="s">
        <v>117</v>
      </c>
      <c r="BM133" s="15" t="s">
        <v>188</v>
      </c>
    </row>
    <row r="134" spans="2:47" s="1" customFormat="1" ht="13.5">
      <c r="B134" s="32"/>
      <c r="D134" s="160" t="s">
        <v>119</v>
      </c>
      <c r="F134" s="161" t="s">
        <v>189</v>
      </c>
      <c r="I134" s="162"/>
      <c r="L134" s="32"/>
      <c r="M134" s="62"/>
      <c r="N134" s="33"/>
      <c r="O134" s="33"/>
      <c r="P134" s="33"/>
      <c r="Q134" s="33"/>
      <c r="R134" s="33"/>
      <c r="S134" s="33"/>
      <c r="T134" s="63"/>
      <c r="AT134" s="15" t="s">
        <v>119</v>
      </c>
      <c r="AU134" s="15" t="s">
        <v>77</v>
      </c>
    </row>
    <row r="135" spans="2:47" s="1" customFormat="1" ht="94.5">
      <c r="B135" s="32"/>
      <c r="D135" s="160" t="s">
        <v>121</v>
      </c>
      <c r="F135" s="163" t="s">
        <v>190</v>
      </c>
      <c r="I135" s="162"/>
      <c r="L135" s="32"/>
      <c r="M135" s="62"/>
      <c r="N135" s="33"/>
      <c r="O135" s="33"/>
      <c r="P135" s="33"/>
      <c r="Q135" s="33"/>
      <c r="R135" s="33"/>
      <c r="S135" s="33"/>
      <c r="T135" s="63"/>
      <c r="AT135" s="15" t="s">
        <v>121</v>
      </c>
      <c r="AU135" s="15" t="s">
        <v>77</v>
      </c>
    </row>
    <row r="136" spans="2:51" s="10" customFormat="1" ht="13.5">
      <c r="B136" s="164"/>
      <c r="D136" s="160" t="s">
        <v>123</v>
      </c>
      <c r="E136" s="165" t="s">
        <v>3</v>
      </c>
      <c r="F136" s="166" t="s">
        <v>77</v>
      </c>
      <c r="H136" s="167">
        <v>1</v>
      </c>
      <c r="I136" s="168"/>
      <c r="L136" s="164"/>
      <c r="M136" s="169"/>
      <c r="N136" s="170"/>
      <c r="O136" s="170"/>
      <c r="P136" s="170"/>
      <c r="Q136" s="170"/>
      <c r="R136" s="170"/>
      <c r="S136" s="170"/>
      <c r="T136" s="171"/>
      <c r="AT136" s="165" t="s">
        <v>123</v>
      </c>
      <c r="AU136" s="165" t="s">
        <v>77</v>
      </c>
      <c r="AV136" s="10" t="s">
        <v>79</v>
      </c>
      <c r="AW136" s="10" t="s">
        <v>34</v>
      </c>
      <c r="AX136" s="10" t="s">
        <v>70</v>
      </c>
      <c r="AY136" s="165" t="s">
        <v>112</v>
      </c>
    </row>
    <row r="137" spans="2:51" s="11" customFormat="1" ht="13.5">
      <c r="B137" s="172"/>
      <c r="D137" s="173" t="s">
        <v>123</v>
      </c>
      <c r="E137" s="174" t="s">
        <v>3</v>
      </c>
      <c r="F137" s="175" t="s">
        <v>124</v>
      </c>
      <c r="H137" s="176">
        <v>1</v>
      </c>
      <c r="I137" s="177"/>
      <c r="L137" s="172"/>
      <c r="M137" s="178"/>
      <c r="N137" s="179"/>
      <c r="O137" s="179"/>
      <c r="P137" s="179"/>
      <c r="Q137" s="179"/>
      <c r="R137" s="179"/>
      <c r="S137" s="179"/>
      <c r="T137" s="180"/>
      <c r="AT137" s="181" t="s">
        <v>123</v>
      </c>
      <c r="AU137" s="181" t="s">
        <v>77</v>
      </c>
      <c r="AV137" s="11" t="s">
        <v>111</v>
      </c>
      <c r="AW137" s="11" t="s">
        <v>34</v>
      </c>
      <c r="AX137" s="11" t="s">
        <v>77</v>
      </c>
      <c r="AY137" s="181" t="s">
        <v>112</v>
      </c>
    </row>
    <row r="138" spans="2:65" s="1" customFormat="1" ht="22.5" customHeight="1">
      <c r="B138" s="147"/>
      <c r="C138" s="293" t="s">
        <v>191</v>
      </c>
      <c r="D138" s="293" t="s">
        <v>113</v>
      </c>
      <c r="E138" s="294" t="s">
        <v>192</v>
      </c>
      <c r="F138" s="295" t="s">
        <v>193</v>
      </c>
      <c r="G138" s="296" t="s">
        <v>116</v>
      </c>
      <c r="H138" s="297">
        <v>1</v>
      </c>
      <c r="I138" s="298"/>
      <c r="J138" s="298">
        <f>ROUND(I138*H138,2)</f>
        <v>0</v>
      </c>
      <c r="K138" s="295" t="s">
        <v>3</v>
      </c>
      <c r="L138" s="32"/>
      <c r="M138" s="155" t="s">
        <v>3</v>
      </c>
      <c r="N138" s="156" t="s">
        <v>41</v>
      </c>
      <c r="O138" s="33"/>
      <c r="P138" s="157">
        <f>O138*H138</f>
        <v>0</v>
      </c>
      <c r="Q138" s="157">
        <v>0</v>
      </c>
      <c r="R138" s="157">
        <f>Q138*H138</f>
        <v>0</v>
      </c>
      <c r="S138" s="157">
        <v>0</v>
      </c>
      <c r="T138" s="158">
        <f>S138*H138</f>
        <v>0</v>
      </c>
      <c r="AR138" s="15" t="s">
        <v>117</v>
      </c>
      <c r="AT138" s="15" t="s">
        <v>113</v>
      </c>
      <c r="AU138" s="15" t="s">
        <v>77</v>
      </c>
      <c r="AY138" s="15" t="s">
        <v>112</v>
      </c>
      <c r="BE138" s="159">
        <f>IF(N138="základní",J138,0)</f>
        <v>0</v>
      </c>
      <c r="BF138" s="159">
        <f>IF(N138="snížená",J138,0)</f>
        <v>0</v>
      </c>
      <c r="BG138" s="159">
        <f>IF(N138="zákl. přenesená",J138,0)</f>
        <v>0</v>
      </c>
      <c r="BH138" s="159">
        <f>IF(N138="sníž. přenesená",J138,0)</f>
        <v>0</v>
      </c>
      <c r="BI138" s="159">
        <f>IF(N138="nulová",J138,0)</f>
        <v>0</v>
      </c>
      <c r="BJ138" s="15" t="s">
        <v>77</v>
      </c>
      <c r="BK138" s="159">
        <f>ROUND(I138*H138,2)</f>
        <v>0</v>
      </c>
      <c r="BL138" s="15" t="s">
        <v>117</v>
      </c>
      <c r="BM138" s="15" t="s">
        <v>194</v>
      </c>
    </row>
    <row r="139" spans="2:47" s="1" customFormat="1" ht="27">
      <c r="B139" s="32"/>
      <c r="D139" s="160" t="s">
        <v>119</v>
      </c>
      <c r="F139" s="161" t="s">
        <v>195</v>
      </c>
      <c r="I139" s="162"/>
      <c r="L139" s="32"/>
      <c r="M139" s="62"/>
      <c r="N139" s="33"/>
      <c r="O139" s="33"/>
      <c r="P139" s="33"/>
      <c r="Q139" s="33"/>
      <c r="R139" s="33"/>
      <c r="S139" s="33"/>
      <c r="T139" s="63"/>
      <c r="AT139" s="15" t="s">
        <v>119</v>
      </c>
      <c r="AU139" s="15" t="s">
        <v>77</v>
      </c>
    </row>
    <row r="140" spans="2:51" s="10" customFormat="1" ht="13.5">
      <c r="B140" s="164"/>
      <c r="D140" s="160" t="s">
        <v>123</v>
      </c>
      <c r="E140" s="165" t="s">
        <v>3</v>
      </c>
      <c r="F140" s="166" t="s">
        <v>77</v>
      </c>
      <c r="H140" s="167">
        <v>1</v>
      </c>
      <c r="I140" s="168"/>
      <c r="L140" s="164"/>
      <c r="M140" s="169"/>
      <c r="N140" s="170"/>
      <c r="O140" s="170"/>
      <c r="P140" s="170"/>
      <c r="Q140" s="170"/>
      <c r="R140" s="170"/>
      <c r="S140" s="170"/>
      <c r="T140" s="171"/>
      <c r="AT140" s="165" t="s">
        <v>123</v>
      </c>
      <c r="AU140" s="165" t="s">
        <v>77</v>
      </c>
      <c r="AV140" s="10" t="s">
        <v>79</v>
      </c>
      <c r="AW140" s="10" t="s">
        <v>34</v>
      </c>
      <c r="AX140" s="10" t="s">
        <v>70</v>
      </c>
      <c r="AY140" s="165" t="s">
        <v>112</v>
      </c>
    </row>
    <row r="141" spans="2:51" s="11" customFormat="1" ht="13.5">
      <c r="B141" s="172"/>
      <c r="D141" s="173" t="s">
        <v>123</v>
      </c>
      <c r="E141" s="174" t="s">
        <v>3</v>
      </c>
      <c r="F141" s="175" t="s">
        <v>124</v>
      </c>
      <c r="H141" s="176">
        <v>1</v>
      </c>
      <c r="I141" s="177"/>
      <c r="L141" s="172"/>
      <c r="M141" s="178"/>
      <c r="N141" s="179"/>
      <c r="O141" s="179"/>
      <c r="P141" s="179"/>
      <c r="Q141" s="179"/>
      <c r="R141" s="179"/>
      <c r="S141" s="179"/>
      <c r="T141" s="180"/>
      <c r="AT141" s="181" t="s">
        <v>123</v>
      </c>
      <c r="AU141" s="181" t="s">
        <v>77</v>
      </c>
      <c r="AV141" s="11" t="s">
        <v>111</v>
      </c>
      <c r="AW141" s="11" t="s">
        <v>34</v>
      </c>
      <c r="AX141" s="11" t="s">
        <v>77</v>
      </c>
      <c r="AY141" s="181" t="s">
        <v>112</v>
      </c>
    </row>
    <row r="142" spans="2:65" s="1" customFormat="1" ht="22.5" customHeight="1">
      <c r="B142" s="147"/>
      <c r="C142" s="293" t="s">
        <v>9</v>
      </c>
      <c r="D142" s="293" t="s">
        <v>113</v>
      </c>
      <c r="E142" s="294" t="s">
        <v>196</v>
      </c>
      <c r="F142" s="295" t="s">
        <v>197</v>
      </c>
      <c r="G142" s="296" t="s">
        <v>116</v>
      </c>
      <c r="H142" s="297">
        <v>1</v>
      </c>
      <c r="I142" s="298"/>
      <c r="J142" s="298">
        <f>ROUND(I142*H142,2)</f>
        <v>0</v>
      </c>
      <c r="K142" s="295" t="s">
        <v>3</v>
      </c>
      <c r="L142" s="32"/>
      <c r="M142" s="155" t="s">
        <v>3</v>
      </c>
      <c r="N142" s="156" t="s">
        <v>41</v>
      </c>
      <c r="O142" s="33"/>
      <c r="P142" s="157">
        <f>O142*H142</f>
        <v>0</v>
      </c>
      <c r="Q142" s="157">
        <v>0</v>
      </c>
      <c r="R142" s="157">
        <f>Q142*H142</f>
        <v>0</v>
      </c>
      <c r="S142" s="157">
        <v>0</v>
      </c>
      <c r="T142" s="158">
        <f>S142*H142</f>
        <v>0</v>
      </c>
      <c r="AR142" s="15" t="s">
        <v>117</v>
      </c>
      <c r="AT142" s="15" t="s">
        <v>113</v>
      </c>
      <c r="AU142" s="15" t="s">
        <v>77</v>
      </c>
      <c r="AY142" s="15" t="s">
        <v>112</v>
      </c>
      <c r="BE142" s="159">
        <f>IF(N142="základní",J142,0)</f>
        <v>0</v>
      </c>
      <c r="BF142" s="159">
        <f>IF(N142="snížená",J142,0)</f>
        <v>0</v>
      </c>
      <c r="BG142" s="159">
        <f>IF(N142="zákl. přenesená",J142,0)</f>
        <v>0</v>
      </c>
      <c r="BH142" s="159">
        <f>IF(N142="sníž. přenesená",J142,0)</f>
        <v>0</v>
      </c>
      <c r="BI142" s="159">
        <f>IF(N142="nulová",J142,0)</f>
        <v>0</v>
      </c>
      <c r="BJ142" s="15" t="s">
        <v>77</v>
      </c>
      <c r="BK142" s="159">
        <f>ROUND(I142*H142,2)</f>
        <v>0</v>
      </c>
      <c r="BL142" s="15" t="s">
        <v>117</v>
      </c>
      <c r="BM142" s="15" t="s">
        <v>198</v>
      </c>
    </row>
    <row r="143" spans="2:47" s="1" customFormat="1" ht="27">
      <c r="B143" s="32"/>
      <c r="D143" s="160" t="s">
        <v>119</v>
      </c>
      <c r="F143" s="161" t="s">
        <v>199</v>
      </c>
      <c r="I143" s="162"/>
      <c r="L143" s="32"/>
      <c r="M143" s="62"/>
      <c r="N143" s="33"/>
      <c r="O143" s="33"/>
      <c r="P143" s="33"/>
      <c r="Q143" s="33"/>
      <c r="R143" s="33"/>
      <c r="S143" s="33"/>
      <c r="T143" s="63"/>
      <c r="AT143" s="15" t="s">
        <v>119</v>
      </c>
      <c r="AU143" s="15" t="s">
        <v>77</v>
      </c>
    </row>
    <row r="144" spans="2:47" s="1" customFormat="1" ht="135">
      <c r="B144" s="32"/>
      <c r="D144" s="160" t="s">
        <v>121</v>
      </c>
      <c r="F144" s="163" t="s">
        <v>200</v>
      </c>
      <c r="I144" s="162"/>
      <c r="L144" s="32"/>
      <c r="M144" s="62"/>
      <c r="N144" s="33"/>
      <c r="O144" s="33"/>
      <c r="P144" s="33"/>
      <c r="Q144" s="33"/>
      <c r="R144" s="33"/>
      <c r="S144" s="33"/>
      <c r="T144" s="63"/>
      <c r="AT144" s="15" t="s">
        <v>121</v>
      </c>
      <c r="AU144" s="15" t="s">
        <v>77</v>
      </c>
    </row>
    <row r="145" spans="2:51" s="10" customFormat="1" ht="13.5">
      <c r="B145" s="164"/>
      <c r="D145" s="160" t="s">
        <v>123</v>
      </c>
      <c r="E145" s="165" t="s">
        <v>3</v>
      </c>
      <c r="F145" s="166" t="s">
        <v>77</v>
      </c>
      <c r="H145" s="167">
        <v>1</v>
      </c>
      <c r="I145" s="168"/>
      <c r="L145" s="164"/>
      <c r="M145" s="169"/>
      <c r="N145" s="170"/>
      <c r="O145" s="170"/>
      <c r="P145" s="170"/>
      <c r="Q145" s="170"/>
      <c r="R145" s="170"/>
      <c r="S145" s="170"/>
      <c r="T145" s="171"/>
      <c r="AT145" s="165" t="s">
        <v>123</v>
      </c>
      <c r="AU145" s="165" t="s">
        <v>77</v>
      </c>
      <c r="AV145" s="10" t="s">
        <v>79</v>
      </c>
      <c r="AW145" s="10" t="s">
        <v>34</v>
      </c>
      <c r="AX145" s="10" t="s">
        <v>70</v>
      </c>
      <c r="AY145" s="165" t="s">
        <v>112</v>
      </c>
    </row>
    <row r="146" spans="2:51" s="11" customFormat="1" ht="13.5">
      <c r="B146" s="172"/>
      <c r="D146" s="173" t="s">
        <v>123</v>
      </c>
      <c r="E146" s="174" t="s">
        <v>3</v>
      </c>
      <c r="F146" s="175" t="s">
        <v>124</v>
      </c>
      <c r="H146" s="176">
        <v>1</v>
      </c>
      <c r="I146" s="177"/>
      <c r="L146" s="172"/>
      <c r="M146" s="178"/>
      <c r="N146" s="179"/>
      <c r="O146" s="179"/>
      <c r="P146" s="179"/>
      <c r="Q146" s="179"/>
      <c r="R146" s="179"/>
      <c r="S146" s="179"/>
      <c r="T146" s="180"/>
      <c r="AT146" s="181" t="s">
        <v>123</v>
      </c>
      <c r="AU146" s="181" t="s">
        <v>77</v>
      </c>
      <c r="AV146" s="11" t="s">
        <v>111</v>
      </c>
      <c r="AW146" s="11" t="s">
        <v>34</v>
      </c>
      <c r="AX146" s="11" t="s">
        <v>77</v>
      </c>
      <c r="AY146" s="181" t="s">
        <v>112</v>
      </c>
    </row>
    <row r="147" spans="2:65" s="1" customFormat="1" ht="22.5" customHeight="1">
      <c r="B147" s="147"/>
      <c r="C147" s="293" t="s">
        <v>201</v>
      </c>
      <c r="D147" s="293" t="s">
        <v>113</v>
      </c>
      <c r="E147" s="294" t="s">
        <v>202</v>
      </c>
      <c r="F147" s="295" t="s">
        <v>203</v>
      </c>
      <c r="G147" s="296" t="s">
        <v>116</v>
      </c>
      <c r="H147" s="297">
        <v>1</v>
      </c>
      <c r="I147" s="298"/>
      <c r="J147" s="298">
        <f>ROUND(I147*H147,2)</f>
        <v>0</v>
      </c>
      <c r="K147" s="295" t="s">
        <v>3</v>
      </c>
      <c r="L147" s="32"/>
      <c r="M147" s="155" t="s">
        <v>3</v>
      </c>
      <c r="N147" s="156" t="s">
        <v>41</v>
      </c>
      <c r="O147" s="33"/>
      <c r="P147" s="157">
        <f>O147*H147</f>
        <v>0</v>
      </c>
      <c r="Q147" s="157">
        <v>0</v>
      </c>
      <c r="R147" s="157">
        <f>Q147*H147</f>
        <v>0</v>
      </c>
      <c r="S147" s="157">
        <v>0</v>
      </c>
      <c r="T147" s="158">
        <f>S147*H147</f>
        <v>0</v>
      </c>
      <c r="AR147" s="15" t="s">
        <v>117</v>
      </c>
      <c r="AT147" s="15" t="s">
        <v>113</v>
      </c>
      <c r="AU147" s="15" t="s">
        <v>77</v>
      </c>
      <c r="AY147" s="15" t="s">
        <v>112</v>
      </c>
      <c r="BE147" s="159">
        <f>IF(N147="základní",J147,0)</f>
        <v>0</v>
      </c>
      <c r="BF147" s="159">
        <f>IF(N147="snížená",J147,0)</f>
        <v>0</v>
      </c>
      <c r="BG147" s="159">
        <f>IF(N147="zákl. přenesená",J147,0)</f>
        <v>0</v>
      </c>
      <c r="BH147" s="159">
        <f>IF(N147="sníž. přenesená",J147,0)</f>
        <v>0</v>
      </c>
      <c r="BI147" s="159">
        <f>IF(N147="nulová",J147,0)</f>
        <v>0</v>
      </c>
      <c r="BJ147" s="15" t="s">
        <v>77</v>
      </c>
      <c r="BK147" s="159">
        <f>ROUND(I147*H147,2)</f>
        <v>0</v>
      </c>
      <c r="BL147" s="15" t="s">
        <v>117</v>
      </c>
      <c r="BM147" s="15" t="s">
        <v>204</v>
      </c>
    </row>
    <row r="148" spans="2:47" s="1" customFormat="1" ht="54">
      <c r="B148" s="32"/>
      <c r="D148" s="160" t="s">
        <v>121</v>
      </c>
      <c r="F148" s="163" t="s">
        <v>205</v>
      </c>
      <c r="I148" s="162"/>
      <c r="L148" s="32"/>
      <c r="M148" s="62"/>
      <c r="N148" s="33"/>
      <c r="O148" s="33"/>
      <c r="P148" s="33"/>
      <c r="Q148" s="33"/>
      <c r="R148" s="33"/>
      <c r="S148" s="33"/>
      <c r="T148" s="63"/>
      <c r="AT148" s="15" t="s">
        <v>121</v>
      </c>
      <c r="AU148" s="15" t="s">
        <v>77</v>
      </c>
    </row>
    <row r="149" spans="2:51" s="10" customFormat="1" ht="13.5">
      <c r="B149" s="164"/>
      <c r="D149" s="160" t="s">
        <v>123</v>
      </c>
      <c r="E149" s="165" t="s">
        <v>3</v>
      </c>
      <c r="F149" s="166" t="s">
        <v>77</v>
      </c>
      <c r="H149" s="167">
        <v>1</v>
      </c>
      <c r="I149" s="168"/>
      <c r="L149" s="164"/>
      <c r="M149" s="169"/>
      <c r="N149" s="170"/>
      <c r="O149" s="170"/>
      <c r="P149" s="170"/>
      <c r="Q149" s="170"/>
      <c r="R149" s="170"/>
      <c r="S149" s="170"/>
      <c r="T149" s="171"/>
      <c r="AT149" s="165" t="s">
        <v>123</v>
      </c>
      <c r="AU149" s="165" t="s">
        <v>77</v>
      </c>
      <c r="AV149" s="10" t="s">
        <v>79</v>
      </c>
      <c r="AW149" s="10" t="s">
        <v>34</v>
      </c>
      <c r="AX149" s="10" t="s">
        <v>70</v>
      </c>
      <c r="AY149" s="165" t="s">
        <v>112</v>
      </c>
    </row>
    <row r="150" spans="2:51" s="11" customFormat="1" ht="13.5">
      <c r="B150" s="172"/>
      <c r="D150" s="173" t="s">
        <v>123</v>
      </c>
      <c r="E150" s="174" t="s">
        <v>3</v>
      </c>
      <c r="F150" s="175" t="s">
        <v>124</v>
      </c>
      <c r="H150" s="176">
        <v>1</v>
      </c>
      <c r="I150" s="177"/>
      <c r="L150" s="172"/>
      <c r="M150" s="178"/>
      <c r="N150" s="179"/>
      <c r="O150" s="179"/>
      <c r="P150" s="179"/>
      <c r="Q150" s="179"/>
      <c r="R150" s="179"/>
      <c r="S150" s="179"/>
      <c r="T150" s="180"/>
      <c r="AT150" s="181" t="s">
        <v>123</v>
      </c>
      <c r="AU150" s="181" t="s">
        <v>77</v>
      </c>
      <c r="AV150" s="11" t="s">
        <v>111</v>
      </c>
      <c r="AW150" s="11" t="s">
        <v>34</v>
      </c>
      <c r="AX150" s="11" t="s">
        <v>77</v>
      </c>
      <c r="AY150" s="181" t="s">
        <v>112</v>
      </c>
    </row>
    <row r="151" spans="2:65" s="1" customFormat="1" ht="22.5" customHeight="1">
      <c r="B151" s="147"/>
      <c r="C151" s="293" t="s">
        <v>206</v>
      </c>
      <c r="D151" s="293" t="s">
        <v>113</v>
      </c>
      <c r="E151" s="294" t="s">
        <v>207</v>
      </c>
      <c r="F151" s="295" t="s">
        <v>208</v>
      </c>
      <c r="G151" s="296" t="s">
        <v>116</v>
      </c>
      <c r="H151" s="297">
        <v>1</v>
      </c>
      <c r="I151" s="298"/>
      <c r="J151" s="298">
        <f>ROUND(I151*H151,2)</f>
        <v>0</v>
      </c>
      <c r="K151" s="295" t="s">
        <v>3</v>
      </c>
      <c r="L151" s="32"/>
      <c r="M151" s="155" t="s">
        <v>3</v>
      </c>
      <c r="N151" s="156" t="s">
        <v>41</v>
      </c>
      <c r="O151" s="33"/>
      <c r="P151" s="157">
        <f>O151*H151</f>
        <v>0</v>
      </c>
      <c r="Q151" s="157">
        <v>0</v>
      </c>
      <c r="R151" s="157">
        <f>Q151*H151</f>
        <v>0</v>
      </c>
      <c r="S151" s="157">
        <v>0</v>
      </c>
      <c r="T151" s="158">
        <f>S151*H151</f>
        <v>0</v>
      </c>
      <c r="AR151" s="15" t="s">
        <v>117</v>
      </c>
      <c r="AT151" s="15" t="s">
        <v>113</v>
      </c>
      <c r="AU151" s="15" t="s">
        <v>77</v>
      </c>
      <c r="AY151" s="15" t="s">
        <v>112</v>
      </c>
      <c r="BE151" s="159">
        <f>IF(N151="základní",J151,0)</f>
        <v>0</v>
      </c>
      <c r="BF151" s="159">
        <f>IF(N151="snížená",J151,0)</f>
        <v>0</v>
      </c>
      <c r="BG151" s="159">
        <f>IF(N151="zákl. přenesená",J151,0)</f>
        <v>0</v>
      </c>
      <c r="BH151" s="159">
        <f>IF(N151="sníž. přenesená",J151,0)</f>
        <v>0</v>
      </c>
      <c r="BI151" s="159">
        <f>IF(N151="nulová",J151,0)</f>
        <v>0</v>
      </c>
      <c r="BJ151" s="15" t="s">
        <v>77</v>
      </c>
      <c r="BK151" s="159">
        <f>ROUND(I151*H151,2)</f>
        <v>0</v>
      </c>
      <c r="BL151" s="15" t="s">
        <v>117</v>
      </c>
      <c r="BM151" s="15" t="s">
        <v>209</v>
      </c>
    </row>
    <row r="152" spans="2:47" s="1" customFormat="1" ht="13.5">
      <c r="B152" s="32"/>
      <c r="D152" s="160" t="s">
        <v>119</v>
      </c>
      <c r="F152" s="161" t="s">
        <v>208</v>
      </c>
      <c r="I152" s="162"/>
      <c r="L152" s="32"/>
      <c r="M152" s="62"/>
      <c r="N152" s="33"/>
      <c r="O152" s="33"/>
      <c r="P152" s="33"/>
      <c r="Q152" s="33"/>
      <c r="R152" s="33"/>
      <c r="S152" s="33"/>
      <c r="T152" s="63"/>
      <c r="AT152" s="15" t="s">
        <v>119</v>
      </c>
      <c r="AU152" s="15" t="s">
        <v>77</v>
      </c>
    </row>
    <row r="153" spans="2:47" s="1" customFormat="1" ht="81">
      <c r="B153" s="32"/>
      <c r="D153" s="160" t="s">
        <v>121</v>
      </c>
      <c r="F153" s="163" t="s">
        <v>210</v>
      </c>
      <c r="I153" s="162"/>
      <c r="L153" s="32"/>
      <c r="M153" s="62"/>
      <c r="N153" s="33"/>
      <c r="O153" s="33"/>
      <c r="P153" s="33"/>
      <c r="Q153" s="33"/>
      <c r="R153" s="33"/>
      <c r="S153" s="33"/>
      <c r="T153" s="63"/>
      <c r="AT153" s="15" t="s">
        <v>121</v>
      </c>
      <c r="AU153" s="15" t="s">
        <v>77</v>
      </c>
    </row>
    <row r="154" spans="2:51" s="10" customFormat="1" ht="13.5">
      <c r="B154" s="164"/>
      <c r="D154" s="160" t="s">
        <v>123</v>
      </c>
      <c r="E154" s="165" t="s">
        <v>3</v>
      </c>
      <c r="F154" s="166" t="s">
        <v>77</v>
      </c>
      <c r="H154" s="167">
        <v>1</v>
      </c>
      <c r="I154" s="168"/>
      <c r="L154" s="164"/>
      <c r="M154" s="169"/>
      <c r="N154" s="170"/>
      <c r="O154" s="170"/>
      <c r="P154" s="170"/>
      <c r="Q154" s="170"/>
      <c r="R154" s="170"/>
      <c r="S154" s="170"/>
      <c r="T154" s="171"/>
      <c r="AT154" s="165" t="s">
        <v>123</v>
      </c>
      <c r="AU154" s="165" t="s">
        <v>77</v>
      </c>
      <c r="AV154" s="10" t="s">
        <v>79</v>
      </c>
      <c r="AW154" s="10" t="s">
        <v>34</v>
      </c>
      <c r="AX154" s="10" t="s">
        <v>70</v>
      </c>
      <c r="AY154" s="165" t="s">
        <v>112</v>
      </c>
    </row>
    <row r="155" spans="2:51" s="11" customFormat="1" ht="13.5">
      <c r="B155" s="172"/>
      <c r="D155" s="173" t="s">
        <v>123</v>
      </c>
      <c r="E155" s="174" t="s">
        <v>3</v>
      </c>
      <c r="F155" s="175" t="s">
        <v>124</v>
      </c>
      <c r="H155" s="176">
        <v>1</v>
      </c>
      <c r="I155" s="177"/>
      <c r="L155" s="172"/>
      <c r="M155" s="178"/>
      <c r="N155" s="179"/>
      <c r="O155" s="179"/>
      <c r="P155" s="179"/>
      <c r="Q155" s="179"/>
      <c r="R155" s="179"/>
      <c r="S155" s="179"/>
      <c r="T155" s="180"/>
      <c r="AT155" s="181" t="s">
        <v>123</v>
      </c>
      <c r="AU155" s="181" t="s">
        <v>77</v>
      </c>
      <c r="AV155" s="11" t="s">
        <v>111</v>
      </c>
      <c r="AW155" s="11" t="s">
        <v>34</v>
      </c>
      <c r="AX155" s="11" t="s">
        <v>77</v>
      </c>
      <c r="AY155" s="181" t="s">
        <v>112</v>
      </c>
    </row>
    <row r="156" spans="2:65" s="1" customFormat="1" ht="22.5" customHeight="1">
      <c r="B156" s="147"/>
      <c r="C156" s="293" t="s">
        <v>211</v>
      </c>
      <c r="D156" s="293" t="s">
        <v>113</v>
      </c>
      <c r="E156" s="294" t="s">
        <v>212</v>
      </c>
      <c r="F156" s="295" t="s">
        <v>213</v>
      </c>
      <c r="G156" s="296" t="s">
        <v>116</v>
      </c>
      <c r="H156" s="297">
        <v>1</v>
      </c>
      <c r="I156" s="298"/>
      <c r="J156" s="298">
        <f>ROUND(I156*H156,2)</f>
        <v>0</v>
      </c>
      <c r="K156" s="295" t="s">
        <v>3</v>
      </c>
      <c r="L156" s="32"/>
      <c r="M156" s="155" t="s">
        <v>3</v>
      </c>
      <c r="N156" s="156" t="s">
        <v>41</v>
      </c>
      <c r="O156" s="33"/>
      <c r="P156" s="157">
        <f>O156*H156</f>
        <v>0</v>
      </c>
      <c r="Q156" s="157">
        <v>0</v>
      </c>
      <c r="R156" s="157">
        <f>Q156*H156</f>
        <v>0</v>
      </c>
      <c r="S156" s="157">
        <v>0</v>
      </c>
      <c r="T156" s="158">
        <f>S156*H156</f>
        <v>0</v>
      </c>
      <c r="AR156" s="15" t="s">
        <v>117</v>
      </c>
      <c r="AT156" s="15" t="s">
        <v>113</v>
      </c>
      <c r="AU156" s="15" t="s">
        <v>77</v>
      </c>
      <c r="AY156" s="15" t="s">
        <v>112</v>
      </c>
      <c r="BE156" s="159">
        <f>IF(N156="základní",J156,0)</f>
        <v>0</v>
      </c>
      <c r="BF156" s="159">
        <f>IF(N156="snížená",J156,0)</f>
        <v>0</v>
      </c>
      <c r="BG156" s="159">
        <f>IF(N156="zákl. přenesená",J156,0)</f>
        <v>0</v>
      </c>
      <c r="BH156" s="159">
        <f>IF(N156="sníž. přenesená",J156,0)</f>
        <v>0</v>
      </c>
      <c r="BI156" s="159">
        <f>IF(N156="nulová",J156,0)</f>
        <v>0</v>
      </c>
      <c r="BJ156" s="15" t="s">
        <v>77</v>
      </c>
      <c r="BK156" s="159">
        <f>ROUND(I156*H156,2)</f>
        <v>0</v>
      </c>
      <c r="BL156" s="15" t="s">
        <v>117</v>
      </c>
      <c r="BM156" s="15" t="s">
        <v>214</v>
      </c>
    </row>
    <row r="157" spans="2:47" s="1" customFormat="1" ht="27">
      <c r="B157" s="32"/>
      <c r="D157" s="160" t="s">
        <v>119</v>
      </c>
      <c r="F157" s="161" t="s">
        <v>215</v>
      </c>
      <c r="I157" s="162"/>
      <c r="L157" s="32"/>
      <c r="M157" s="62"/>
      <c r="N157" s="33"/>
      <c r="O157" s="33"/>
      <c r="P157" s="33"/>
      <c r="Q157" s="33"/>
      <c r="R157" s="33"/>
      <c r="S157" s="33"/>
      <c r="T157" s="63"/>
      <c r="AT157" s="15" t="s">
        <v>119</v>
      </c>
      <c r="AU157" s="15" t="s">
        <v>77</v>
      </c>
    </row>
    <row r="158" spans="2:47" s="1" customFormat="1" ht="108">
      <c r="B158" s="32"/>
      <c r="D158" s="160" t="s">
        <v>121</v>
      </c>
      <c r="F158" s="163" t="s">
        <v>216</v>
      </c>
      <c r="I158" s="162"/>
      <c r="L158" s="32"/>
      <c r="M158" s="62"/>
      <c r="N158" s="33"/>
      <c r="O158" s="33"/>
      <c r="P158" s="33"/>
      <c r="Q158" s="33"/>
      <c r="R158" s="33"/>
      <c r="S158" s="33"/>
      <c r="T158" s="63"/>
      <c r="AT158" s="15" t="s">
        <v>121</v>
      </c>
      <c r="AU158" s="15" t="s">
        <v>77</v>
      </c>
    </row>
    <row r="159" spans="2:51" s="10" customFormat="1" ht="13.5">
      <c r="B159" s="164"/>
      <c r="D159" s="160" t="s">
        <v>123</v>
      </c>
      <c r="E159" s="165" t="s">
        <v>3</v>
      </c>
      <c r="F159" s="166" t="s">
        <v>77</v>
      </c>
      <c r="H159" s="167">
        <v>1</v>
      </c>
      <c r="I159" s="168"/>
      <c r="L159" s="164"/>
      <c r="M159" s="169"/>
      <c r="N159" s="170"/>
      <c r="O159" s="170"/>
      <c r="P159" s="170"/>
      <c r="Q159" s="170"/>
      <c r="R159" s="170"/>
      <c r="S159" s="170"/>
      <c r="T159" s="171"/>
      <c r="AT159" s="165" t="s">
        <v>123</v>
      </c>
      <c r="AU159" s="165" t="s">
        <v>77</v>
      </c>
      <c r="AV159" s="10" t="s">
        <v>79</v>
      </c>
      <c r="AW159" s="10" t="s">
        <v>34</v>
      </c>
      <c r="AX159" s="10" t="s">
        <v>70</v>
      </c>
      <c r="AY159" s="165" t="s">
        <v>112</v>
      </c>
    </row>
    <row r="160" spans="2:51" s="11" customFormat="1" ht="13.5">
      <c r="B160" s="172"/>
      <c r="D160" s="160" t="s">
        <v>123</v>
      </c>
      <c r="E160" s="182" t="s">
        <v>3</v>
      </c>
      <c r="F160" s="183" t="s">
        <v>124</v>
      </c>
      <c r="H160" s="184">
        <v>1</v>
      </c>
      <c r="I160" s="177"/>
      <c r="L160" s="172"/>
      <c r="M160" s="185"/>
      <c r="N160" s="186"/>
      <c r="O160" s="186"/>
      <c r="P160" s="186"/>
      <c r="Q160" s="186"/>
      <c r="R160" s="186"/>
      <c r="S160" s="186"/>
      <c r="T160" s="187"/>
      <c r="AT160" s="181" t="s">
        <v>123</v>
      </c>
      <c r="AU160" s="181" t="s">
        <v>77</v>
      </c>
      <c r="AV160" s="11" t="s">
        <v>111</v>
      </c>
      <c r="AW160" s="11" t="s">
        <v>34</v>
      </c>
      <c r="AX160" s="11" t="s">
        <v>77</v>
      </c>
      <c r="AY160" s="181" t="s">
        <v>112</v>
      </c>
    </row>
    <row r="161" spans="2:12" s="1" customFormat="1" ht="6.75" customHeight="1">
      <c r="B161" s="48"/>
      <c r="C161" s="49"/>
      <c r="D161" s="49"/>
      <c r="E161" s="49"/>
      <c r="F161" s="49"/>
      <c r="G161" s="49"/>
      <c r="H161" s="49"/>
      <c r="I161" s="110"/>
      <c r="J161" s="49"/>
      <c r="K161" s="49"/>
      <c r="L161" s="32"/>
    </row>
    <row r="162" ht="13.5">
      <c r="AT162" s="188"/>
    </row>
    <row r="166" spans="5:6" ht="13.5">
      <c r="E166" s="299"/>
      <c r="F166" s="300" t="s">
        <v>481</v>
      </c>
    </row>
  </sheetData>
  <sheetProtection/>
  <autoFilter ref="C76:K76"/>
  <mergeCells count="9">
    <mergeCell ref="G1:H1"/>
    <mergeCell ref="E7:H7"/>
    <mergeCell ref="E9:H9"/>
    <mergeCell ref="E24:H24"/>
    <mergeCell ref="L2:V2"/>
    <mergeCell ref="E47:H47"/>
    <mergeCell ref="E67:H67"/>
    <mergeCell ref="E69:H69"/>
    <mergeCell ref="E45:H45"/>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62"/>
  <sheetViews>
    <sheetView showGridLines="0" zoomScalePageLayoutView="0" workbookViewId="0" topLeftCell="A1">
      <pane ySplit="1" topLeftCell="BM116" activePane="bottomLeft" state="frozen"/>
      <selection pane="topLeft" activeCell="A1" sqref="A1"/>
      <selection pane="bottomLeft" activeCell="M131" sqref="M13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197"/>
      <c r="C1" s="197"/>
      <c r="D1" s="196" t="s">
        <v>1</v>
      </c>
      <c r="E1" s="197"/>
      <c r="F1" s="198" t="s">
        <v>303</v>
      </c>
      <c r="G1" s="333" t="s">
        <v>304</v>
      </c>
      <c r="H1" s="333"/>
      <c r="I1" s="203"/>
      <c r="J1" s="198" t="s">
        <v>305</v>
      </c>
      <c r="K1" s="196" t="s">
        <v>87</v>
      </c>
      <c r="L1" s="198" t="s">
        <v>306</v>
      </c>
      <c r="M1" s="198"/>
      <c r="N1" s="198"/>
      <c r="O1" s="198"/>
      <c r="P1" s="198"/>
      <c r="Q1" s="198"/>
      <c r="R1" s="198"/>
      <c r="S1" s="198"/>
      <c r="T1" s="198"/>
      <c r="U1" s="194"/>
      <c r="V1" s="19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9"/>
      <c r="M2" s="309"/>
      <c r="N2" s="309"/>
      <c r="O2" s="309"/>
      <c r="P2" s="309"/>
      <c r="Q2" s="309"/>
      <c r="R2" s="309"/>
      <c r="S2" s="309"/>
      <c r="T2" s="309"/>
      <c r="U2" s="309"/>
      <c r="V2" s="309"/>
      <c r="AT2" s="15" t="s">
        <v>83</v>
      </c>
    </row>
    <row r="3" spans="2:46" ht="6.75" customHeight="1">
      <c r="B3" s="16"/>
      <c r="C3" s="17"/>
      <c r="D3" s="17"/>
      <c r="E3" s="17"/>
      <c r="F3" s="17"/>
      <c r="G3" s="17"/>
      <c r="H3" s="17"/>
      <c r="I3" s="91"/>
      <c r="J3" s="17"/>
      <c r="K3" s="18"/>
      <c r="AT3" s="15" t="s">
        <v>79</v>
      </c>
    </row>
    <row r="4" spans="2:46" ht="36.75" customHeight="1">
      <c r="B4" s="19"/>
      <c r="C4" s="20"/>
      <c r="D4" s="21" t="s">
        <v>88</v>
      </c>
      <c r="E4" s="20"/>
      <c r="F4" s="20"/>
      <c r="G4" s="20"/>
      <c r="H4" s="20"/>
      <c r="I4" s="92"/>
      <c r="J4" s="20"/>
      <c r="K4" s="22"/>
      <c r="M4" s="23" t="s">
        <v>11</v>
      </c>
      <c r="AT4" s="15" t="s">
        <v>4</v>
      </c>
    </row>
    <row r="5" spans="2:11" ht="6.75" customHeight="1">
      <c r="B5" s="19"/>
      <c r="C5" s="20"/>
      <c r="D5" s="20"/>
      <c r="E5" s="20"/>
      <c r="F5" s="20"/>
      <c r="G5" s="20"/>
      <c r="H5" s="20"/>
      <c r="I5" s="92"/>
      <c r="J5" s="20"/>
      <c r="K5" s="22"/>
    </row>
    <row r="6" spans="2:11" ht="15">
      <c r="B6" s="19"/>
      <c r="C6" s="20"/>
      <c r="D6" s="28" t="s">
        <v>17</v>
      </c>
      <c r="E6" s="20"/>
      <c r="F6" s="20"/>
      <c r="G6" s="20"/>
      <c r="H6" s="20"/>
      <c r="I6" s="92"/>
      <c r="J6" s="20"/>
      <c r="K6" s="22"/>
    </row>
    <row r="7" spans="2:11" ht="22.5" customHeight="1">
      <c r="B7" s="19"/>
      <c r="C7" s="20"/>
      <c r="D7" s="20"/>
      <c r="E7" s="332" t="str">
        <f>'Rekapitulace stavby'!K6</f>
        <v>Vedlejší a ostatní rozpočtové náklady</v>
      </c>
      <c r="F7" s="323"/>
      <c r="G7" s="323"/>
      <c r="H7" s="323"/>
      <c r="I7" s="92"/>
      <c r="J7" s="20"/>
      <c r="K7" s="22"/>
    </row>
    <row r="8" spans="2:11" s="1" customFormat="1" ht="15">
      <c r="B8" s="32"/>
      <c r="C8" s="33"/>
      <c r="D8" s="28" t="s">
        <v>89</v>
      </c>
      <c r="E8" s="33"/>
      <c r="F8" s="33"/>
      <c r="G8" s="33"/>
      <c r="H8" s="33"/>
      <c r="I8" s="93"/>
      <c r="J8" s="33"/>
      <c r="K8" s="36"/>
    </row>
    <row r="9" spans="2:11" s="1" customFormat="1" ht="36.75" customHeight="1">
      <c r="B9" s="32"/>
      <c r="C9" s="33"/>
      <c r="D9" s="33"/>
      <c r="E9" s="330" t="s">
        <v>217</v>
      </c>
      <c r="F9" s="241"/>
      <c r="G9" s="241"/>
      <c r="H9" s="241"/>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3</v>
      </c>
      <c r="G11" s="33"/>
      <c r="H11" s="33"/>
      <c r="I11" s="94" t="s">
        <v>20</v>
      </c>
      <c r="J11" s="26" t="s">
        <v>3</v>
      </c>
      <c r="K11" s="36"/>
    </row>
    <row r="12" spans="2:11" s="1" customFormat="1" ht="14.25" customHeight="1">
      <c r="B12" s="32"/>
      <c r="C12" s="33"/>
      <c r="D12" s="28" t="s">
        <v>21</v>
      </c>
      <c r="E12" s="33"/>
      <c r="F12" s="26" t="s">
        <v>22</v>
      </c>
      <c r="G12" s="33"/>
      <c r="H12" s="33"/>
      <c r="I12" s="94" t="s">
        <v>23</v>
      </c>
      <c r="J12" s="95" t="str">
        <f>'Rekapitulace stavby'!AN8</f>
        <v>2.6.2016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25</v>
      </c>
      <c r="E14" s="33"/>
      <c r="F14" s="33"/>
      <c r="G14" s="33"/>
      <c r="H14" s="33"/>
      <c r="I14" s="94" t="s">
        <v>26</v>
      </c>
      <c r="J14" s="26" t="s">
        <v>27</v>
      </c>
      <c r="K14" s="36"/>
    </row>
    <row r="15" spans="2:11" s="1" customFormat="1" ht="18" customHeight="1">
      <c r="B15" s="32"/>
      <c r="C15" s="33"/>
      <c r="D15" s="33"/>
      <c r="E15" s="26" t="s">
        <v>28</v>
      </c>
      <c r="F15" s="33"/>
      <c r="G15" s="33"/>
      <c r="H15" s="33"/>
      <c r="I15" s="94" t="s">
        <v>29</v>
      </c>
      <c r="J15" s="26" t="s">
        <v>30</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31</v>
      </c>
      <c r="E17" s="33"/>
      <c r="F17" s="33"/>
      <c r="G17" s="33"/>
      <c r="H17" s="33"/>
      <c r="I17" s="94" t="s">
        <v>26</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29</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33</v>
      </c>
      <c r="E20" s="33"/>
      <c r="F20" s="33"/>
      <c r="G20" s="33"/>
      <c r="H20" s="33"/>
      <c r="I20" s="94" t="s">
        <v>26</v>
      </c>
      <c r="J20" s="26">
        <f>IF('Rekapitulace stavby'!AN16="","",'Rekapitulace stavby'!AN16)</f>
      </c>
      <c r="K20" s="36"/>
    </row>
    <row r="21" spans="2:11" s="1" customFormat="1" ht="18" customHeight="1">
      <c r="B21" s="32"/>
      <c r="C21" s="33"/>
      <c r="D21" s="33"/>
      <c r="E21" s="26" t="str">
        <f>IF('Rekapitulace stavby'!E17="","",'Rekapitulace stavby'!E17)</f>
        <v> </v>
      </c>
      <c r="F21" s="33"/>
      <c r="G21" s="33"/>
      <c r="H21" s="33"/>
      <c r="I21" s="94" t="s">
        <v>29</v>
      </c>
      <c r="J21" s="26">
        <f>IF('Rekapitulace stavby'!AN17="","",'Rekapitulace stavby'!AN17)</f>
      </c>
      <c r="K21" s="36"/>
    </row>
    <row r="22" spans="2:11" s="1" customFormat="1" ht="6.75" customHeight="1">
      <c r="B22" s="32"/>
      <c r="C22" s="33"/>
      <c r="D22" s="33"/>
      <c r="E22" s="33"/>
      <c r="F22" s="33"/>
      <c r="G22" s="33"/>
      <c r="H22" s="33"/>
      <c r="I22" s="93"/>
      <c r="J22" s="33"/>
      <c r="K22" s="36"/>
    </row>
    <row r="23" spans="2:11" s="1" customFormat="1" ht="14.25" customHeight="1">
      <c r="B23" s="32"/>
      <c r="C23" s="33"/>
      <c r="D23" s="28" t="s">
        <v>35</v>
      </c>
      <c r="E23" s="33"/>
      <c r="F23" s="33"/>
      <c r="G23" s="33"/>
      <c r="H23" s="33"/>
      <c r="I23" s="93"/>
      <c r="J23" s="33"/>
      <c r="K23" s="36"/>
    </row>
    <row r="24" spans="2:11" s="6" customFormat="1" ht="22.5" customHeight="1">
      <c r="B24" s="96"/>
      <c r="C24" s="97"/>
      <c r="D24" s="97"/>
      <c r="E24" s="326" t="s">
        <v>3</v>
      </c>
      <c r="F24" s="334"/>
      <c r="G24" s="334"/>
      <c r="H24" s="334"/>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60"/>
      <c r="E26" s="60"/>
      <c r="F26" s="60"/>
      <c r="G26" s="60"/>
      <c r="H26" s="60"/>
      <c r="I26" s="100"/>
      <c r="J26" s="60"/>
      <c r="K26" s="101"/>
    </row>
    <row r="27" spans="2:11" s="1" customFormat="1" ht="24.75" customHeight="1">
      <c r="B27" s="32"/>
      <c r="C27" s="33"/>
      <c r="D27" s="102" t="s">
        <v>36</v>
      </c>
      <c r="E27" s="33"/>
      <c r="F27" s="33"/>
      <c r="G27" s="33"/>
      <c r="H27" s="33"/>
      <c r="I27" s="93"/>
      <c r="J27" s="103">
        <f>ROUND(J77,2)</f>
        <v>0</v>
      </c>
      <c r="K27" s="36"/>
    </row>
    <row r="28" spans="2:11" s="1" customFormat="1" ht="6.75" customHeight="1">
      <c r="B28" s="32"/>
      <c r="C28" s="33"/>
      <c r="D28" s="60"/>
      <c r="E28" s="60"/>
      <c r="F28" s="60"/>
      <c r="G28" s="60"/>
      <c r="H28" s="60"/>
      <c r="I28" s="100"/>
      <c r="J28" s="60"/>
      <c r="K28" s="101"/>
    </row>
    <row r="29" spans="2:11" s="1" customFormat="1" ht="14.25" customHeight="1">
      <c r="B29" s="32"/>
      <c r="C29" s="33"/>
      <c r="D29" s="33"/>
      <c r="E29" s="33"/>
      <c r="F29" s="37" t="s">
        <v>38</v>
      </c>
      <c r="G29" s="33"/>
      <c r="H29" s="33"/>
      <c r="I29" s="104" t="s">
        <v>37</v>
      </c>
      <c r="J29" s="37" t="s">
        <v>39</v>
      </c>
      <c r="K29" s="36"/>
    </row>
    <row r="30" spans="2:11" s="1" customFormat="1" ht="14.25" customHeight="1">
      <c r="B30" s="32"/>
      <c r="C30" s="33"/>
      <c r="D30" s="40" t="s">
        <v>40</v>
      </c>
      <c r="E30" s="40" t="s">
        <v>41</v>
      </c>
      <c r="F30" s="105">
        <f>ROUND(SUM(BE77:BE135),2)</f>
        <v>0</v>
      </c>
      <c r="G30" s="33"/>
      <c r="H30" s="33"/>
      <c r="I30" s="106">
        <v>0.21</v>
      </c>
      <c r="J30" s="105">
        <f>ROUND(ROUND((SUM(BE77:BE135)),2)*I30,2)</f>
        <v>0</v>
      </c>
      <c r="K30" s="36"/>
    </row>
    <row r="31" spans="2:11" s="1" customFormat="1" ht="14.25" customHeight="1">
      <c r="B31" s="32"/>
      <c r="C31" s="33"/>
      <c r="D31" s="33"/>
      <c r="E31" s="40" t="s">
        <v>42</v>
      </c>
      <c r="F31" s="105">
        <f>ROUND(SUM(BF77:BF135),2)</f>
        <v>0</v>
      </c>
      <c r="G31" s="33"/>
      <c r="H31" s="33"/>
      <c r="I31" s="106">
        <v>0.15</v>
      </c>
      <c r="J31" s="105">
        <f>ROUND(ROUND((SUM(BF77:BF135)),2)*I31,2)</f>
        <v>0</v>
      </c>
      <c r="K31" s="36"/>
    </row>
    <row r="32" spans="2:11" s="1" customFormat="1" ht="14.25" customHeight="1" hidden="1">
      <c r="B32" s="32"/>
      <c r="C32" s="33"/>
      <c r="D32" s="33"/>
      <c r="E32" s="40" t="s">
        <v>43</v>
      </c>
      <c r="F32" s="105">
        <f>ROUND(SUM(BG77:BG135),2)</f>
        <v>0</v>
      </c>
      <c r="G32" s="33"/>
      <c r="H32" s="33"/>
      <c r="I32" s="106">
        <v>0.21</v>
      </c>
      <c r="J32" s="105">
        <v>0</v>
      </c>
      <c r="K32" s="36"/>
    </row>
    <row r="33" spans="2:11" s="1" customFormat="1" ht="14.25" customHeight="1" hidden="1">
      <c r="B33" s="32"/>
      <c r="C33" s="33"/>
      <c r="D33" s="33"/>
      <c r="E33" s="40" t="s">
        <v>44</v>
      </c>
      <c r="F33" s="105">
        <f>ROUND(SUM(BH77:BH135),2)</f>
        <v>0</v>
      </c>
      <c r="G33" s="33"/>
      <c r="H33" s="33"/>
      <c r="I33" s="106">
        <v>0.15</v>
      </c>
      <c r="J33" s="105">
        <v>0</v>
      </c>
      <c r="K33" s="36"/>
    </row>
    <row r="34" spans="2:11" s="1" customFormat="1" ht="14.25" customHeight="1" hidden="1">
      <c r="B34" s="32"/>
      <c r="C34" s="33"/>
      <c r="D34" s="33"/>
      <c r="E34" s="40" t="s">
        <v>45</v>
      </c>
      <c r="F34" s="105">
        <f>ROUND(SUM(BI77:BI135),2)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42"/>
      <c r="D36" s="43" t="s">
        <v>46</v>
      </c>
      <c r="E36" s="44"/>
      <c r="F36" s="44"/>
      <c r="G36" s="107" t="s">
        <v>47</v>
      </c>
      <c r="H36" s="45" t="s">
        <v>48</v>
      </c>
      <c r="I36" s="108"/>
      <c r="J36" s="46">
        <f>SUM(J27:J34)</f>
        <v>0</v>
      </c>
      <c r="K36" s="109"/>
    </row>
    <row r="37" spans="2:11" s="1" customFormat="1" ht="14.25" customHeight="1">
      <c r="B37" s="48"/>
      <c r="C37" s="49"/>
      <c r="D37" s="49"/>
      <c r="E37" s="49"/>
      <c r="F37" s="49"/>
      <c r="G37" s="49"/>
      <c r="H37" s="49"/>
      <c r="I37" s="110"/>
      <c r="J37" s="49"/>
      <c r="K37" s="50"/>
    </row>
    <row r="41" spans="2:11" s="1" customFormat="1" ht="6.75" customHeight="1">
      <c r="B41" s="51"/>
      <c r="C41" s="52"/>
      <c r="D41" s="52"/>
      <c r="E41" s="52"/>
      <c r="F41" s="52"/>
      <c r="G41" s="52"/>
      <c r="H41" s="52"/>
      <c r="I41" s="111"/>
      <c r="J41" s="52"/>
      <c r="K41" s="112"/>
    </row>
    <row r="42" spans="2:11" s="1" customFormat="1" ht="36.75" customHeight="1">
      <c r="B42" s="32"/>
      <c r="C42" s="21" t="s">
        <v>91</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17</v>
      </c>
      <c r="D44" s="33"/>
      <c r="E44" s="33"/>
      <c r="F44" s="33"/>
      <c r="G44" s="33"/>
      <c r="H44" s="33"/>
      <c r="I44" s="93"/>
      <c r="J44" s="33"/>
      <c r="K44" s="36"/>
    </row>
    <row r="45" spans="2:11" s="1" customFormat="1" ht="22.5" customHeight="1">
      <c r="B45" s="32"/>
      <c r="C45" s="33"/>
      <c r="D45" s="33"/>
      <c r="E45" s="332" t="str">
        <f>E7</f>
        <v>Vedlejší a ostatní rozpočtové náklady</v>
      </c>
      <c r="F45" s="241"/>
      <c r="G45" s="241"/>
      <c r="H45" s="241"/>
      <c r="I45" s="93"/>
      <c r="J45" s="33"/>
      <c r="K45" s="36"/>
    </row>
    <row r="46" spans="2:11" s="1" customFormat="1" ht="14.25" customHeight="1">
      <c r="B46" s="32"/>
      <c r="C46" s="28" t="s">
        <v>89</v>
      </c>
      <c r="D46" s="33"/>
      <c r="E46" s="33"/>
      <c r="F46" s="33"/>
      <c r="G46" s="33"/>
      <c r="H46" s="33"/>
      <c r="I46" s="93"/>
      <c r="J46" s="33"/>
      <c r="K46" s="36"/>
    </row>
    <row r="47" spans="2:11" s="1" customFormat="1" ht="23.25" customHeight="1">
      <c r="B47" s="32"/>
      <c r="C47" s="33"/>
      <c r="D47" s="33"/>
      <c r="E47" s="330" t="str">
        <f>E9</f>
        <v>VRN.1 - Vedlejší rozpočtové náklady</v>
      </c>
      <c r="F47" s="241"/>
      <c r="G47" s="241"/>
      <c r="H47" s="241"/>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21</v>
      </c>
      <c r="D49" s="33"/>
      <c r="E49" s="33"/>
      <c r="F49" s="26" t="str">
        <f>F12</f>
        <v> </v>
      </c>
      <c r="G49" s="33"/>
      <c r="H49" s="33"/>
      <c r="I49" s="94" t="s">
        <v>23</v>
      </c>
      <c r="J49" s="95" t="str">
        <f>IF(J12="","",J12)</f>
        <v>2.6.2016</v>
      </c>
      <c r="K49" s="36"/>
    </row>
    <row r="50" spans="2:11" s="1" customFormat="1" ht="6.75" customHeight="1">
      <c r="B50" s="32"/>
      <c r="C50" s="33"/>
      <c r="D50" s="33"/>
      <c r="E50" s="33"/>
      <c r="F50" s="33"/>
      <c r="G50" s="33"/>
      <c r="H50" s="33"/>
      <c r="I50" s="93"/>
      <c r="J50" s="33"/>
      <c r="K50" s="36"/>
    </row>
    <row r="51" spans="2:11" s="1" customFormat="1" ht="15">
      <c r="B51" s="32"/>
      <c r="C51" s="28" t="s">
        <v>25</v>
      </c>
      <c r="D51" s="33"/>
      <c r="E51" s="33"/>
      <c r="F51" s="26" t="str">
        <f>E15</f>
        <v> Statutární město Olomouc</v>
      </c>
      <c r="G51" s="33"/>
      <c r="H51" s="33"/>
      <c r="I51" s="94" t="s">
        <v>33</v>
      </c>
      <c r="J51" s="26" t="str">
        <f>E21</f>
        <v> </v>
      </c>
      <c r="K51" s="36"/>
    </row>
    <row r="52" spans="2:11" s="1" customFormat="1" ht="14.25" customHeight="1">
      <c r="B52" s="32"/>
      <c r="C52" s="28" t="s">
        <v>31</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3" t="s">
        <v>92</v>
      </c>
      <c r="D54" s="42"/>
      <c r="E54" s="42"/>
      <c r="F54" s="42"/>
      <c r="G54" s="42"/>
      <c r="H54" s="42"/>
      <c r="I54" s="114"/>
      <c r="J54" s="115" t="s">
        <v>93</v>
      </c>
      <c r="K54" s="47"/>
    </row>
    <row r="55" spans="2:11" s="1" customFormat="1" ht="9.75" customHeight="1">
      <c r="B55" s="32"/>
      <c r="C55" s="33"/>
      <c r="D55" s="33"/>
      <c r="E55" s="33"/>
      <c r="F55" s="33"/>
      <c r="G55" s="33"/>
      <c r="H55" s="33"/>
      <c r="I55" s="93"/>
      <c r="J55" s="33"/>
      <c r="K55" s="36"/>
    </row>
    <row r="56" spans="2:47" s="1" customFormat="1" ht="29.25" customHeight="1">
      <c r="B56" s="32"/>
      <c r="C56" s="116" t="s">
        <v>94</v>
      </c>
      <c r="D56" s="33"/>
      <c r="E56" s="33"/>
      <c r="F56" s="33"/>
      <c r="G56" s="33"/>
      <c r="H56" s="33"/>
      <c r="I56" s="93"/>
      <c r="J56" s="103">
        <f>J77</f>
        <v>0</v>
      </c>
      <c r="K56" s="36"/>
      <c r="AU56" s="15" t="s">
        <v>95</v>
      </c>
    </row>
    <row r="57" spans="2:11" s="7" customFormat="1" ht="24.75" customHeight="1">
      <c r="B57" s="117"/>
      <c r="C57" s="118"/>
      <c r="D57" s="119" t="s">
        <v>218</v>
      </c>
      <c r="E57" s="120"/>
      <c r="F57" s="120"/>
      <c r="G57" s="120"/>
      <c r="H57" s="120"/>
      <c r="I57" s="121"/>
      <c r="J57" s="122">
        <f>J78</f>
        <v>0</v>
      </c>
      <c r="K57" s="123"/>
    </row>
    <row r="58" spans="2:11" s="1" customFormat="1" ht="21.75" customHeight="1">
      <c r="B58" s="32"/>
      <c r="C58" s="33"/>
      <c r="D58" s="33"/>
      <c r="E58" s="33"/>
      <c r="F58" s="33"/>
      <c r="G58" s="33"/>
      <c r="H58" s="33"/>
      <c r="I58" s="93"/>
      <c r="J58" s="33"/>
      <c r="K58" s="36"/>
    </row>
    <row r="59" spans="2:11" s="1" customFormat="1" ht="6.75" customHeight="1">
      <c r="B59" s="48"/>
      <c r="C59" s="49"/>
      <c r="D59" s="49"/>
      <c r="E59" s="49"/>
      <c r="F59" s="49"/>
      <c r="G59" s="49"/>
      <c r="H59" s="49"/>
      <c r="I59" s="110"/>
      <c r="J59" s="49"/>
      <c r="K59" s="50"/>
    </row>
    <row r="63" spans="2:12" s="1" customFormat="1" ht="6.75" customHeight="1">
      <c r="B63" s="51"/>
      <c r="C63" s="52"/>
      <c r="D63" s="52"/>
      <c r="E63" s="52"/>
      <c r="F63" s="52"/>
      <c r="G63" s="52"/>
      <c r="H63" s="52"/>
      <c r="I63" s="111"/>
      <c r="J63" s="52"/>
      <c r="K63" s="52"/>
      <c r="L63" s="32"/>
    </row>
    <row r="64" spans="2:12" s="1" customFormat="1" ht="36.75" customHeight="1">
      <c r="B64" s="32"/>
      <c r="C64" s="53" t="s">
        <v>97</v>
      </c>
      <c r="L64" s="32"/>
    </row>
    <row r="65" spans="2:12" s="1" customFormat="1" ht="6.75" customHeight="1">
      <c r="B65" s="32"/>
      <c r="L65" s="32"/>
    </row>
    <row r="66" spans="2:12" s="1" customFormat="1" ht="14.25" customHeight="1">
      <c r="B66" s="32"/>
      <c r="C66" s="55" t="s">
        <v>17</v>
      </c>
      <c r="L66" s="32"/>
    </row>
    <row r="67" spans="2:12" s="1" customFormat="1" ht="22.5" customHeight="1">
      <c r="B67" s="32"/>
      <c r="E67" s="331" t="str">
        <f>E7</f>
        <v>Vedlejší a ostatní rozpočtové náklady</v>
      </c>
      <c r="F67" s="303"/>
      <c r="G67" s="303"/>
      <c r="H67" s="303"/>
      <c r="L67" s="32"/>
    </row>
    <row r="68" spans="2:12" s="1" customFormat="1" ht="14.25" customHeight="1">
      <c r="B68" s="32"/>
      <c r="C68" s="55" t="s">
        <v>89</v>
      </c>
      <c r="L68" s="32"/>
    </row>
    <row r="69" spans="2:12" s="1" customFormat="1" ht="23.25" customHeight="1">
      <c r="B69" s="32"/>
      <c r="E69" s="315" t="str">
        <f>E9</f>
        <v>VRN.1 - Vedlejší rozpočtové náklady</v>
      </c>
      <c r="F69" s="303"/>
      <c r="G69" s="303"/>
      <c r="H69" s="303"/>
      <c r="L69" s="32"/>
    </row>
    <row r="70" spans="2:12" s="1" customFormat="1" ht="6.75" customHeight="1">
      <c r="B70" s="32"/>
      <c r="L70" s="32"/>
    </row>
    <row r="71" spans="2:12" s="1" customFormat="1" ht="18" customHeight="1">
      <c r="B71" s="32"/>
      <c r="C71" s="55" t="s">
        <v>21</v>
      </c>
      <c r="F71" s="124" t="str">
        <f>F12</f>
        <v> </v>
      </c>
      <c r="I71" s="125" t="s">
        <v>23</v>
      </c>
      <c r="J71" s="59" t="str">
        <f>IF(J12="","",J12)</f>
        <v>2.6.2016</v>
      </c>
      <c r="L71" s="32"/>
    </row>
    <row r="72" spans="2:12" s="1" customFormat="1" ht="6.75" customHeight="1">
      <c r="B72" s="32"/>
      <c r="L72" s="32"/>
    </row>
    <row r="73" spans="2:12" s="1" customFormat="1" ht="15">
      <c r="B73" s="32"/>
      <c r="C73" s="55" t="s">
        <v>25</v>
      </c>
      <c r="F73" s="124" t="str">
        <f>E15</f>
        <v> Statutární město Olomouc</v>
      </c>
      <c r="I73" s="125" t="s">
        <v>33</v>
      </c>
      <c r="J73" s="124" t="str">
        <f>E21</f>
        <v> </v>
      </c>
      <c r="L73" s="32"/>
    </row>
    <row r="74" spans="2:12" s="1" customFormat="1" ht="14.25" customHeight="1">
      <c r="B74" s="32"/>
      <c r="C74" s="55" t="s">
        <v>31</v>
      </c>
      <c r="F74" s="124">
        <f>IF(E18="","",E18)</f>
      </c>
      <c r="L74" s="32"/>
    </row>
    <row r="75" spans="2:12" s="1" customFormat="1" ht="9.75" customHeight="1">
      <c r="B75" s="32"/>
      <c r="L75" s="32"/>
    </row>
    <row r="76" spans="2:20" s="8" customFormat="1" ht="29.25" customHeight="1">
      <c r="B76" s="126"/>
      <c r="C76" s="127" t="s">
        <v>98</v>
      </c>
      <c r="D76" s="128" t="s">
        <v>55</v>
      </c>
      <c r="E76" s="128" t="s">
        <v>51</v>
      </c>
      <c r="F76" s="128" t="s">
        <v>99</v>
      </c>
      <c r="G76" s="128" t="s">
        <v>100</v>
      </c>
      <c r="H76" s="128" t="s">
        <v>101</v>
      </c>
      <c r="I76" s="129" t="s">
        <v>102</v>
      </c>
      <c r="J76" s="128" t="s">
        <v>93</v>
      </c>
      <c r="K76" s="130" t="s">
        <v>103</v>
      </c>
      <c r="L76" s="126"/>
      <c r="M76" s="65" t="s">
        <v>104</v>
      </c>
      <c r="N76" s="66" t="s">
        <v>40</v>
      </c>
      <c r="O76" s="66" t="s">
        <v>105</v>
      </c>
      <c r="P76" s="66" t="s">
        <v>106</v>
      </c>
      <c r="Q76" s="66" t="s">
        <v>107</v>
      </c>
      <c r="R76" s="66" t="s">
        <v>108</v>
      </c>
      <c r="S76" s="66" t="s">
        <v>109</v>
      </c>
      <c r="T76" s="67" t="s">
        <v>110</v>
      </c>
    </row>
    <row r="77" spans="2:63" s="1" customFormat="1" ht="29.25" customHeight="1">
      <c r="B77" s="32"/>
      <c r="C77" s="69" t="s">
        <v>94</v>
      </c>
      <c r="J77" s="131">
        <f>BK77</f>
        <v>0</v>
      </c>
      <c r="L77" s="32"/>
      <c r="M77" s="68"/>
      <c r="N77" s="60"/>
      <c r="O77" s="60"/>
      <c r="P77" s="132">
        <f>P78</f>
        <v>0</v>
      </c>
      <c r="Q77" s="60"/>
      <c r="R77" s="132">
        <f>R78</f>
        <v>0</v>
      </c>
      <c r="S77" s="60"/>
      <c r="T77" s="133">
        <f>T78</f>
        <v>0</v>
      </c>
      <c r="AT77" s="15" t="s">
        <v>69</v>
      </c>
      <c r="AU77" s="15" t="s">
        <v>95</v>
      </c>
      <c r="BK77" s="134">
        <f>BK78</f>
        <v>0</v>
      </c>
    </row>
    <row r="78" spans="2:63" s="9" customFormat="1" ht="36.75" customHeight="1">
      <c r="B78" s="135"/>
      <c r="D78" s="136" t="s">
        <v>69</v>
      </c>
      <c r="E78" s="137" t="s">
        <v>219</v>
      </c>
      <c r="F78" s="137" t="s">
        <v>220</v>
      </c>
      <c r="I78" s="138"/>
      <c r="J78" s="139">
        <f>BK78</f>
        <v>0</v>
      </c>
      <c r="L78" s="135"/>
      <c r="M78" s="140"/>
      <c r="N78" s="141"/>
      <c r="O78" s="141"/>
      <c r="P78" s="142">
        <f>SUM(P79:P135)</f>
        <v>0</v>
      </c>
      <c r="Q78" s="141"/>
      <c r="R78" s="142">
        <f>SUM(R79:R135)</f>
        <v>0</v>
      </c>
      <c r="S78" s="141"/>
      <c r="T78" s="143">
        <f>SUM(T79:T135)</f>
        <v>0</v>
      </c>
      <c r="AR78" s="144" t="s">
        <v>141</v>
      </c>
      <c r="AT78" s="145" t="s">
        <v>69</v>
      </c>
      <c r="AU78" s="145" t="s">
        <v>70</v>
      </c>
      <c r="AY78" s="144" t="s">
        <v>112</v>
      </c>
      <c r="BK78" s="146">
        <f>SUM(BK79:BK135)</f>
        <v>0</v>
      </c>
    </row>
    <row r="79" spans="2:65" s="1" customFormat="1" ht="22.5" customHeight="1">
      <c r="B79" s="147"/>
      <c r="C79" s="148" t="s">
        <v>77</v>
      </c>
      <c r="D79" s="148" t="s">
        <v>113</v>
      </c>
      <c r="E79" s="149" t="s">
        <v>221</v>
      </c>
      <c r="F79" s="150" t="s">
        <v>222</v>
      </c>
      <c r="G79" s="151" t="s">
        <v>116</v>
      </c>
      <c r="H79" s="152">
        <v>1</v>
      </c>
      <c r="I79" s="153"/>
      <c r="J79" s="154">
        <f>ROUND(I79*H79,2)</f>
        <v>0</v>
      </c>
      <c r="K79" s="150" t="s">
        <v>3</v>
      </c>
      <c r="L79" s="32"/>
      <c r="M79" s="155" t="s">
        <v>3</v>
      </c>
      <c r="N79" s="156" t="s">
        <v>41</v>
      </c>
      <c r="O79" s="33"/>
      <c r="P79" s="157">
        <f>O79*H79</f>
        <v>0</v>
      </c>
      <c r="Q79" s="157">
        <v>0</v>
      </c>
      <c r="R79" s="157">
        <f>Q79*H79</f>
        <v>0</v>
      </c>
      <c r="S79" s="157">
        <v>0</v>
      </c>
      <c r="T79" s="158">
        <f>S79*H79</f>
        <v>0</v>
      </c>
      <c r="AR79" s="15" t="s">
        <v>223</v>
      </c>
      <c r="AT79" s="15" t="s">
        <v>113</v>
      </c>
      <c r="AU79" s="15" t="s">
        <v>77</v>
      </c>
      <c r="AY79" s="15" t="s">
        <v>112</v>
      </c>
      <c r="BE79" s="159">
        <f>IF(N79="základní",J79,0)</f>
        <v>0</v>
      </c>
      <c r="BF79" s="159">
        <f>IF(N79="snížená",J79,0)</f>
        <v>0</v>
      </c>
      <c r="BG79" s="159">
        <f>IF(N79="zákl. přenesená",J79,0)</f>
        <v>0</v>
      </c>
      <c r="BH79" s="159">
        <f>IF(N79="sníž. přenesená",J79,0)</f>
        <v>0</v>
      </c>
      <c r="BI79" s="159">
        <f>IF(N79="nulová",J79,0)</f>
        <v>0</v>
      </c>
      <c r="BJ79" s="15" t="s">
        <v>77</v>
      </c>
      <c r="BK79" s="159">
        <f>ROUND(I79*H79,2)</f>
        <v>0</v>
      </c>
      <c r="BL79" s="15" t="s">
        <v>223</v>
      </c>
      <c r="BM79" s="15" t="s">
        <v>224</v>
      </c>
    </row>
    <row r="80" spans="2:47" s="1" customFormat="1" ht="13.5">
      <c r="B80" s="32"/>
      <c r="D80" s="160" t="s">
        <v>119</v>
      </c>
      <c r="F80" s="161" t="s">
        <v>225</v>
      </c>
      <c r="I80" s="162"/>
      <c r="L80" s="32"/>
      <c r="M80" s="62"/>
      <c r="N80" s="33"/>
      <c r="O80" s="33"/>
      <c r="P80" s="33"/>
      <c r="Q80" s="33"/>
      <c r="R80" s="33"/>
      <c r="S80" s="33"/>
      <c r="T80" s="63"/>
      <c r="AT80" s="15" t="s">
        <v>119</v>
      </c>
      <c r="AU80" s="15" t="s">
        <v>77</v>
      </c>
    </row>
    <row r="81" spans="2:51" s="10" customFormat="1" ht="13.5">
      <c r="B81" s="164"/>
      <c r="D81" s="160" t="s">
        <v>123</v>
      </c>
      <c r="E81" s="165" t="s">
        <v>3</v>
      </c>
      <c r="F81" s="166" t="s">
        <v>77</v>
      </c>
      <c r="H81" s="167">
        <v>1</v>
      </c>
      <c r="I81" s="168"/>
      <c r="L81" s="164"/>
      <c r="M81" s="169"/>
      <c r="N81" s="170"/>
      <c r="O81" s="170"/>
      <c r="P81" s="170"/>
      <c r="Q81" s="170"/>
      <c r="R81" s="170"/>
      <c r="S81" s="170"/>
      <c r="T81" s="171"/>
      <c r="AT81" s="165" t="s">
        <v>123</v>
      </c>
      <c r="AU81" s="165" t="s">
        <v>77</v>
      </c>
      <c r="AV81" s="10" t="s">
        <v>79</v>
      </c>
      <c r="AW81" s="10" t="s">
        <v>34</v>
      </c>
      <c r="AX81" s="10" t="s">
        <v>70</v>
      </c>
      <c r="AY81" s="165" t="s">
        <v>112</v>
      </c>
    </row>
    <row r="82" spans="2:51" s="11" customFormat="1" ht="13.5">
      <c r="B82" s="172"/>
      <c r="D82" s="173" t="s">
        <v>123</v>
      </c>
      <c r="E82" s="174" t="s">
        <v>3</v>
      </c>
      <c r="F82" s="175" t="s">
        <v>124</v>
      </c>
      <c r="H82" s="176">
        <v>1</v>
      </c>
      <c r="I82" s="177"/>
      <c r="L82" s="172"/>
      <c r="M82" s="178"/>
      <c r="N82" s="179"/>
      <c r="O82" s="179"/>
      <c r="P82" s="179"/>
      <c r="Q82" s="179"/>
      <c r="R82" s="179"/>
      <c r="S82" s="179"/>
      <c r="T82" s="180"/>
      <c r="AT82" s="181" t="s">
        <v>123</v>
      </c>
      <c r="AU82" s="181" t="s">
        <v>77</v>
      </c>
      <c r="AV82" s="11" t="s">
        <v>111</v>
      </c>
      <c r="AW82" s="11" t="s">
        <v>34</v>
      </c>
      <c r="AX82" s="11" t="s">
        <v>77</v>
      </c>
      <c r="AY82" s="181" t="s">
        <v>112</v>
      </c>
    </row>
    <row r="83" spans="2:65" s="1" customFormat="1" ht="22.5" customHeight="1">
      <c r="B83" s="147"/>
      <c r="C83" s="148" t="s">
        <v>79</v>
      </c>
      <c r="D83" s="148" t="s">
        <v>113</v>
      </c>
      <c r="E83" s="149" t="s">
        <v>226</v>
      </c>
      <c r="F83" s="150" t="s">
        <v>227</v>
      </c>
      <c r="G83" s="151" t="s">
        <v>116</v>
      </c>
      <c r="H83" s="152">
        <v>1</v>
      </c>
      <c r="I83" s="153"/>
      <c r="J83" s="154">
        <f>ROUND(I83*H83,2)</f>
        <v>0</v>
      </c>
      <c r="K83" s="150" t="s">
        <v>3</v>
      </c>
      <c r="L83" s="32"/>
      <c r="M83" s="155" t="s">
        <v>3</v>
      </c>
      <c r="N83" s="156" t="s">
        <v>41</v>
      </c>
      <c r="O83" s="33"/>
      <c r="P83" s="157">
        <f>O83*H83</f>
        <v>0</v>
      </c>
      <c r="Q83" s="157">
        <v>0</v>
      </c>
      <c r="R83" s="157">
        <f>Q83*H83</f>
        <v>0</v>
      </c>
      <c r="S83" s="157">
        <v>0</v>
      </c>
      <c r="T83" s="158">
        <f>S83*H83</f>
        <v>0</v>
      </c>
      <c r="AR83" s="15" t="s">
        <v>223</v>
      </c>
      <c r="AT83" s="15" t="s">
        <v>113</v>
      </c>
      <c r="AU83" s="15" t="s">
        <v>77</v>
      </c>
      <c r="AY83" s="15" t="s">
        <v>112</v>
      </c>
      <c r="BE83" s="159">
        <f>IF(N83="základní",J83,0)</f>
        <v>0</v>
      </c>
      <c r="BF83" s="159">
        <f>IF(N83="snížená",J83,0)</f>
        <v>0</v>
      </c>
      <c r="BG83" s="159">
        <f>IF(N83="zákl. přenesená",J83,0)</f>
        <v>0</v>
      </c>
      <c r="BH83" s="159">
        <f>IF(N83="sníž. přenesená",J83,0)</f>
        <v>0</v>
      </c>
      <c r="BI83" s="159">
        <f>IF(N83="nulová",J83,0)</f>
        <v>0</v>
      </c>
      <c r="BJ83" s="15" t="s">
        <v>77</v>
      </c>
      <c r="BK83" s="159">
        <f>ROUND(I83*H83,2)</f>
        <v>0</v>
      </c>
      <c r="BL83" s="15" t="s">
        <v>223</v>
      </c>
      <c r="BM83" s="15" t="s">
        <v>228</v>
      </c>
    </row>
    <row r="84" spans="2:47" s="1" customFormat="1" ht="54">
      <c r="B84" s="32"/>
      <c r="D84" s="160" t="s">
        <v>119</v>
      </c>
      <c r="F84" s="161" t="s">
        <v>229</v>
      </c>
      <c r="I84" s="162"/>
      <c r="L84" s="32"/>
      <c r="M84" s="62"/>
      <c r="N84" s="33"/>
      <c r="O84" s="33"/>
      <c r="P84" s="33"/>
      <c r="Q84" s="33"/>
      <c r="R84" s="33"/>
      <c r="S84" s="33"/>
      <c r="T84" s="63"/>
      <c r="AT84" s="15" t="s">
        <v>119</v>
      </c>
      <c r="AU84" s="15" t="s">
        <v>77</v>
      </c>
    </row>
    <row r="85" spans="2:51" s="10" customFormat="1" ht="13.5">
      <c r="B85" s="164"/>
      <c r="D85" s="160" t="s">
        <v>123</v>
      </c>
      <c r="E85" s="165" t="s">
        <v>3</v>
      </c>
      <c r="F85" s="166" t="s">
        <v>77</v>
      </c>
      <c r="H85" s="167">
        <v>1</v>
      </c>
      <c r="I85" s="168"/>
      <c r="L85" s="164"/>
      <c r="M85" s="169"/>
      <c r="N85" s="170"/>
      <c r="O85" s="170"/>
      <c r="P85" s="170"/>
      <c r="Q85" s="170"/>
      <c r="R85" s="170"/>
      <c r="S85" s="170"/>
      <c r="T85" s="171"/>
      <c r="AT85" s="165" t="s">
        <v>123</v>
      </c>
      <c r="AU85" s="165" t="s">
        <v>77</v>
      </c>
      <c r="AV85" s="10" t="s">
        <v>79</v>
      </c>
      <c r="AW85" s="10" t="s">
        <v>34</v>
      </c>
      <c r="AX85" s="10" t="s">
        <v>70</v>
      </c>
      <c r="AY85" s="165" t="s">
        <v>112</v>
      </c>
    </row>
    <row r="86" spans="2:51" s="11" customFormat="1" ht="13.5">
      <c r="B86" s="172"/>
      <c r="D86" s="173" t="s">
        <v>123</v>
      </c>
      <c r="E86" s="174" t="s">
        <v>3</v>
      </c>
      <c r="F86" s="175" t="s">
        <v>124</v>
      </c>
      <c r="H86" s="176">
        <v>1</v>
      </c>
      <c r="I86" s="177"/>
      <c r="L86" s="172"/>
      <c r="M86" s="178"/>
      <c r="N86" s="179"/>
      <c r="O86" s="179"/>
      <c r="P86" s="179"/>
      <c r="Q86" s="179"/>
      <c r="R86" s="179"/>
      <c r="S86" s="179"/>
      <c r="T86" s="180"/>
      <c r="AT86" s="181" t="s">
        <v>123</v>
      </c>
      <c r="AU86" s="181" t="s">
        <v>77</v>
      </c>
      <c r="AV86" s="11" t="s">
        <v>111</v>
      </c>
      <c r="AW86" s="11" t="s">
        <v>34</v>
      </c>
      <c r="AX86" s="11" t="s">
        <v>77</v>
      </c>
      <c r="AY86" s="181" t="s">
        <v>112</v>
      </c>
    </row>
    <row r="87" spans="2:65" s="1" customFormat="1" ht="22.5" customHeight="1">
      <c r="B87" s="147"/>
      <c r="C87" s="148" t="s">
        <v>130</v>
      </c>
      <c r="D87" s="148" t="s">
        <v>113</v>
      </c>
      <c r="E87" s="149" t="s">
        <v>230</v>
      </c>
      <c r="F87" s="150" t="s">
        <v>231</v>
      </c>
      <c r="G87" s="151" t="s">
        <v>116</v>
      </c>
      <c r="H87" s="152">
        <v>1</v>
      </c>
      <c r="I87" s="153"/>
      <c r="J87" s="154">
        <f>ROUND(I87*H87,2)</f>
        <v>0</v>
      </c>
      <c r="K87" s="150" t="s">
        <v>3</v>
      </c>
      <c r="L87" s="32"/>
      <c r="M87" s="155" t="s">
        <v>3</v>
      </c>
      <c r="N87" s="156" t="s">
        <v>41</v>
      </c>
      <c r="O87" s="33"/>
      <c r="P87" s="157">
        <f>O87*H87</f>
        <v>0</v>
      </c>
      <c r="Q87" s="157">
        <v>0</v>
      </c>
      <c r="R87" s="157">
        <f>Q87*H87</f>
        <v>0</v>
      </c>
      <c r="S87" s="157">
        <v>0</v>
      </c>
      <c r="T87" s="158">
        <f>S87*H87</f>
        <v>0</v>
      </c>
      <c r="AR87" s="15" t="s">
        <v>223</v>
      </c>
      <c r="AT87" s="15" t="s">
        <v>113</v>
      </c>
      <c r="AU87" s="15" t="s">
        <v>77</v>
      </c>
      <c r="AY87" s="15" t="s">
        <v>112</v>
      </c>
      <c r="BE87" s="159">
        <f>IF(N87="základní",J87,0)</f>
        <v>0</v>
      </c>
      <c r="BF87" s="159">
        <f>IF(N87="snížená",J87,0)</f>
        <v>0</v>
      </c>
      <c r="BG87" s="159">
        <f>IF(N87="zákl. přenesená",J87,0)</f>
        <v>0</v>
      </c>
      <c r="BH87" s="159">
        <f>IF(N87="sníž. přenesená",J87,0)</f>
        <v>0</v>
      </c>
      <c r="BI87" s="159">
        <f>IF(N87="nulová",J87,0)</f>
        <v>0</v>
      </c>
      <c r="BJ87" s="15" t="s">
        <v>77</v>
      </c>
      <c r="BK87" s="159">
        <f>ROUND(I87*H87,2)</f>
        <v>0</v>
      </c>
      <c r="BL87" s="15" t="s">
        <v>223</v>
      </c>
      <c r="BM87" s="15" t="s">
        <v>232</v>
      </c>
    </row>
    <row r="88" spans="2:47" s="1" customFormat="1" ht="27">
      <c r="B88" s="32"/>
      <c r="D88" s="160" t="s">
        <v>119</v>
      </c>
      <c r="F88" s="161" t="s">
        <v>233</v>
      </c>
      <c r="I88" s="162"/>
      <c r="L88" s="32"/>
      <c r="M88" s="62"/>
      <c r="N88" s="33"/>
      <c r="O88" s="33"/>
      <c r="P88" s="33"/>
      <c r="Q88" s="33"/>
      <c r="R88" s="33"/>
      <c r="S88" s="33"/>
      <c r="T88" s="63"/>
      <c r="AT88" s="15" t="s">
        <v>119</v>
      </c>
      <c r="AU88" s="15" t="s">
        <v>77</v>
      </c>
    </row>
    <row r="89" spans="2:51" s="10" customFormat="1" ht="13.5">
      <c r="B89" s="164"/>
      <c r="D89" s="160" t="s">
        <v>123</v>
      </c>
      <c r="E89" s="165" t="s">
        <v>3</v>
      </c>
      <c r="F89" s="166" t="s">
        <v>77</v>
      </c>
      <c r="H89" s="167">
        <v>1</v>
      </c>
      <c r="I89" s="168"/>
      <c r="L89" s="164"/>
      <c r="M89" s="169"/>
      <c r="N89" s="170"/>
      <c r="O89" s="170"/>
      <c r="P89" s="170"/>
      <c r="Q89" s="170"/>
      <c r="R89" s="170"/>
      <c r="S89" s="170"/>
      <c r="T89" s="171"/>
      <c r="AT89" s="165" t="s">
        <v>123</v>
      </c>
      <c r="AU89" s="165" t="s">
        <v>77</v>
      </c>
      <c r="AV89" s="10" t="s">
        <v>79</v>
      </c>
      <c r="AW89" s="10" t="s">
        <v>34</v>
      </c>
      <c r="AX89" s="10" t="s">
        <v>70</v>
      </c>
      <c r="AY89" s="165" t="s">
        <v>112</v>
      </c>
    </row>
    <row r="90" spans="2:51" s="11" customFormat="1" ht="13.5">
      <c r="B90" s="172"/>
      <c r="D90" s="173" t="s">
        <v>123</v>
      </c>
      <c r="E90" s="174" t="s">
        <v>3</v>
      </c>
      <c r="F90" s="175" t="s">
        <v>124</v>
      </c>
      <c r="H90" s="176">
        <v>1</v>
      </c>
      <c r="I90" s="177"/>
      <c r="L90" s="172"/>
      <c r="M90" s="178"/>
      <c r="N90" s="179"/>
      <c r="O90" s="179"/>
      <c r="P90" s="179"/>
      <c r="Q90" s="179"/>
      <c r="R90" s="179"/>
      <c r="S90" s="179"/>
      <c r="T90" s="180"/>
      <c r="AT90" s="181" t="s">
        <v>123</v>
      </c>
      <c r="AU90" s="181" t="s">
        <v>77</v>
      </c>
      <c r="AV90" s="11" t="s">
        <v>111</v>
      </c>
      <c r="AW90" s="11" t="s">
        <v>34</v>
      </c>
      <c r="AX90" s="11" t="s">
        <v>77</v>
      </c>
      <c r="AY90" s="181" t="s">
        <v>112</v>
      </c>
    </row>
    <row r="91" spans="2:65" s="1" customFormat="1" ht="22.5" customHeight="1">
      <c r="B91" s="147"/>
      <c r="C91" s="148" t="s">
        <v>111</v>
      </c>
      <c r="D91" s="148" t="s">
        <v>113</v>
      </c>
      <c r="E91" s="149" t="s">
        <v>234</v>
      </c>
      <c r="F91" s="150" t="s">
        <v>235</v>
      </c>
      <c r="G91" s="151" t="s">
        <v>116</v>
      </c>
      <c r="H91" s="152">
        <v>1</v>
      </c>
      <c r="I91" s="153"/>
      <c r="J91" s="154">
        <f>ROUND(I91*H91,2)</f>
        <v>0</v>
      </c>
      <c r="K91" s="150" t="s">
        <v>3</v>
      </c>
      <c r="L91" s="32"/>
      <c r="M91" s="155" t="s">
        <v>3</v>
      </c>
      <c r="N91" s="156" t="s">
        <v>41</v>
      </c>
      <c r="O91" s="33"/>
      <c r="P91" s="157">
        <f>O91*H91</f>
        <v>0</v>
      </c>
      <c r="Q91" s="157">
        <v>0</v>
      </c>
      <c r="R91" s="157">
        <f>Q91*H91</f>
        <v>0</v>
      </c>
      <c r="S91" s="157">
        <v>0</v>
      </c>
      <c r="T91" s="158">
        <f>S91*H91</f>
        <v>0</v>
      </c>
      <c r="AR91" s="15" t="s">
        <v>223</v>
      </c>
      <c r="AT91" s="15" t="s">
        <v>113</v>
      </c>
      <c r="AU91" s="15" t="s">
        <v>77</v>
      </c>
      <c r="AY91" s="15" t="s">
        <v>112</v>
      </c>
      <c r="BE91" s="159">
        <f>IF(N91="základní",J91,0)</f>
        <v>0</v>
      </c>
      <c r="BF91" s="159">
        <f>IF(N91="snížená",J91,0)</f>
        <v>0</v>
      </c>
      <c r="BG91" s="159">
        <f>IF(N91="zákl. přenesená",J91,0)</f>
        <v>0</v>
      </c>
      <c r="BH91" s="159">
        <f>IF(N91="sníž. přenesená",J91,0)</f>
        <v>0</v>
      </c>
      <c r="BI91" s="159">
        <f>IF(N91="nulová",J91,0)</f>
        <v>0</v>
      </c>
      <c r="BJ91" s="15" t="s">
        <v>77</v>
      </c>
      <c r="BK91" s="159">
        <f>ROUND(I91*H91,2)</f>
        <v>0</v>
      </c>
      <c r="BL91" s="15" t="s">
        <v>223</v>
      </c>
      <c r="BM91" s="15" t="s">
        <v>236</v>
      </c>
    </row>
    <row r="92" spans="2:47" s="1" customFormat="1" ht="40.5">
      <c r="B92" s="32"/>
      <c r="D92" s="160" t="s">
        <v>119</v>
      </c>
      <c r="F92" s="161" t="s">
        <v>237</v>
      </c>
      <c r="I92" s="162"/>
      <c r="L92" s="32"/>
      <c r="M92" s="62"/>
      <c r="N92" s="33"/>
      <c r="O92" s="33"/>
      <c r="P92" s="33"/>
      <c r="Q92" s="33"/>
      <c r="R92" s="33"/>
      <c r="S92" s="33"/>
      <c r="T92" s="63"/>
      <c r="AT92" s="15" t="s">
        <v>119</v>
      </c>
      <c r="AU92" s="15" t="s">
        <v>77</v>
      </c>
    </row>
    <row r="93" spans="2:51" s="10" customFormat="1" ht="13.5">
      <c r="B93" s="164"/>
      <c r="D93" s="160" t="s">
        <v>123</v>
      </c>
      <c r="E93" s="165" t="s">
        <v>3</v>
      </c>
      <c r="F93" s="166" t="s">
        <v>77</v>
      </c>
      <c r="H93" s="167">
        <v>1</v>
      </c>
      <c r="I93" s="168"/>
      <c r="L93" s="164"/>
      <c r="M93" s="169"/>
      <c r="N93" s="170"/>
      <c r="O93" s="170"/>
      <c r="P93" s="170"/>
      <c r="Q93" s="170"/>
      <c r="R93" s="170"/>
      <c r="S93" s="170"/>
      <c r="T93" s="171"/>
      <c r="AT93" s="165" t="s">
        <v>123</v>
      </c>
      <c r="AU93" s="165" t="s">
        <v>77</v>
      </c>
      <c r="AV93" s="10" t="s">
        <v>79</v>
      </c>
      <c r="AW93" s="10" t="s">
        <v>34</v>
      </c>
      <c r="AX93" s="10" t="s">
        <v>70</v>
      </c>
      <c r="AY93" s="165" t="s">
        <v>112</v>
      </c>
    </row>
    <row r="94" spans="2:51" s="11" customFormat="1" ht="13.5">
      <c r="B94" s="172"/>
      <c r="D94" s="173" t="s">
        <v>123</v>
      </c>
      <c r="E94" s="174" t="s">
        <v>3</v>
      </c>
      <c r="F94" s="175" t="s">
        <v>124</v>
      </c>
      <c r="H94" s="176">
        <v>1</v>
      </c>
      <c r="I94" s="177"/>
      <c r="L94" s="172"/>
      <c r="M94" s="178"/>
      <c r="N94" s="179"/>
      <c r="O94" s="179"/>
      <c r="P94" s="179"/>
      <c r="Q94" s="179"/>
      <c r="R94" s="179"/>
      <c r="S94" s="179"/>
      <c r="T94" s="180"/>
      <c r="AT94" s="181" t="s">
        <v>123</v>
      </c>
      <c r="AU94" s="181" t="s">
        <v>77</v>
      </c>
      <c r="AV94" s="11" t="s">
        <v>111</v>
      </c>
      <c r="AW94" s="11" t="s">
        <v>34</v>
      </c>
      <c r="AX94" s="11" t="s">
        <v>77</v>
      </c>
      <c r="AY94" s="181" t="s">
        <v>112</v>
      </c>
    </row>
    <row r="95" spans="2:65" s="1" customFormat="1" ht="22.5" customHeight="1">
      <c r="B95" s="147"/>
      <c r="C95" s="148" t="s">
        <v>141</v>
      </c>
      <c r="D95" s="148" t="s">
        <v>113</v>
      </c>
      <c r="E95" s="149" t="s">
        <v>238</v>
      </c>
      <c r="F95" s="150" t="s">
        <v>239</v>
      </c>
      <c r="G95" s="151" t="s">
        <v>116</v>
      </c>
      <c r="H95" s="152">
        <v>1</v>
      </c>
      <c r="I95" s="153"/>
      <c r="J95" s="154">
        <f>ROUND(I95*H95,2)</f>
        <v>0</v>
      </c>
      <c r="K95" s="150" t="s">
        <v>3</v>
      </c>
      <c r="L95" s="32"/>
      <c r="M95" s="155" t="s">
        <v>3</v>
      </c>
      <c r="N95" s="156" t="s">
        <v>41</v>
      </c>
      <c r="O95" s="33"/>
      <c r="P95" s="157">
        <f>O95*H95</f>
        <v>0</v>
      </c>
      <c r="Q95" s="157">
        <v>0</v>
      </c>
      <c r="R95" s="157">
        <f>Q95*H95</f>
        <v>0</v>
      </c>
      <c r="S95" s="157">
        <v>0</v>
      </c>
      <c r="T95" s="158">
        <f>S95*H95</f>
        <v>0</v>
      </c>
      <c r="AR95" s="15" t="s">
        <v>223</v>
      </c>
      <c r="AT95" s="15" t="s">
        <v>113</v>
      </c>
      <c r="AU95" s="15" t="s">
        <v>77</v>
      </c>
      <c r="AY95" s="15" t="s">
        <v>112</v>
      </c>
      <c r="BE95" s="159">
        <f>IF(N95="základní",J95,0)</f>
        <v>0</v>
      </c>
      <c r="BF95" s="159">
        <f>IF(N95="snížená",J95,0)</f>
        <v>0</v>
      </c>
      <c r="BG95" s="159">
        <f>IF(N95="zákl. přenesená",J95,0)</f>
        <v>0</v>
      </c>
      <c r="BH95" s="159">
        <f>IF(N95="sníž. přenesená",J95,0)</f>
        <v>0</v>
      </c>
      <c r="BI95" s="159">
        <f>IF(N95="nulová",J95,0)</f>
        <v>0</v>
      </c>
      <c r="BJ95" s="15" t="s">
        <v>77</v>
      </c>
      <c r="BK95" s="159">
        <f>ROUND(I95*H95,2)</f>
        <v>0</v>
      </c>
      <c r="BL95" s="15" t="s">
        <v>223</v>
      </c>
      <c r="BM95" s="15" t="s">
        <v>240</v>
      </c>
    </row>
    <row r="96" spans="2:47" s="1" customFormat="1" ht="27">
      <c r="B96" s="32"/>
      <c r="D96" s="160" t="s">
        <v>119</v>
      </c>
      <c r="F96" s="161" t="s">
        <v>241</v>
      </c>
      <c r="I96" s="162"/>
      <c r="L96" s="32"/>
      <c r="M96" s="62"/>
      <c r="N96" s="33"/>
      <c r="O96" s="33"/>
      <c r="P96" s="33"/>
      <c r="Q96" s="33"/>
      <c r="R96" s="33"/>
      <c r="S96" s="33"/>
      <c r="T96" s="63"/>
      <c r="AT96" s="15" t="s">
        <v>119</v>
      </c>
      <c r="AU96" s="15" t="s">
        <v>77</v>
      </c>
    </row>
    <row r="97" spans="2:51" s="10" customFormat="1" ht="13.5">
      <c r="B97" s="164"/>
      <c r="D97" s="160" t="s">
        <v>123</v>
      </c>
      <c r="E97" s="165" t="s">
        <v>3</v>
      </c>
      <c r="F97" s="166" t="s">
        <v>77</v>
      </c>
      <c r="H97" s="167">
        <v>1</v>
      </c>
      <c r="I97" s="168"/>
      <c r="L97" s="164"/>
      <c r="M97" s="169"/>
      <c r="N97" s="170"/>
      <c r="O97" s="170"/>
      <c r="P97" s="170"/>
      <c r="Q97" s="170"/>
      <c r="R97" s="170"/>
      <c r="S97" s="170"/>
      <c r="T97" s="171"/>
      <c r="AT97" s="165" t="s">
        <v>123</v>
      </c>
      <c r="AU97" s="165" t="s">
        <v>77</v>
      </c>
      <c r="AV97" s="10" t="s">
        <v>79</v>
      </c>
      <c r="AW97" s="10" t="s">
        <v>34</v>
      </c>
      <c r="AX97" s="10" t="s">
        <v>70</v>
      </c>
      <c r="AY97" s="165" t="s">
        <v>112</v>
      </c>
    </row>
    <row r="98" spans="2:51" s="11" customFormat="1" ht="13.5">
      <c r="B98" s="172"/>
      <c r="D98" s="173" t="s">
        <v>123</v>
      </c>
      <c r="E98" s="174" t="s">
        <v>3</v>
      </c>
      <c r="F98" s="175" t="s">
        <v>124</v>
      </c>
      <c r="H98" s="176">
        <v>1</v>
      </c>
      <c r="I98" s="177"/>
      <c r="L98" s="172"/>
      <c r="M98" s="178"/>
      <c r="N98" s="179"/>
      <c r="O98" s="179"/>
      <c r="P98" s="179"/>
      <c r="Q98" s="179"/>
      <c r="R98" s="179"/>
      <c r="S98" s="179"/>
      <c r="T98" s="180"/>
      <c r="AT98" s="181" t="s">
        <v>123</v>
      </c>
      <c r="AU98" s="181" t="s">
        <v>77</v>
      </c>
      <c r="AV98" s="11" t="s">
        <v>111</v>
      </c>
      <c r="AW98" s="11" t="s">
        <v>34</v>
      </c>
      <c r="AX98" s="11" t="s">
        <v>77</v>
      </c>
      <c r="AY98" s="181" t="s">
        <v>112</v>
      </c>
    </row>
    <row r="99" spans="2:65" s="1" customFormat="1" ht="22.5" customHeight="1">
      <c r="B99" s="147"/>
      <c r="C99" s="148" t="s">
        <v>146</v>
      </c>
      <c r="D99" s="148" t="s">
        <v>113</v>
      </c>
      <c r="E99" s="149" t="s">
        <v>242</v>
      </c>
      <c r="F99" s="150" t="s">
        <v>243</v>
      </c>
      <c r="G99" s="151" t="s">
        <v>116</v>
      </c>
      <c r="H99" s="152">
        <v>1</v>
      </c>
      <c r="I99" s="153"/>
      <c r="J99" s="154">
        <f>ROUND(I99*H99,2)</f>
        <v>0</v>
      </c>
      <c r="K99" s="150" t="s">
        <v>3</v>
      </c>
      <c r="L99" s="32"/>
      <c r="M99" s="155" t="s">
        <v>3</v>
      </c>
      <c r="N99" s="156" t="s">
        <v>41</v>
      </c>
      <c r="O99" s="33"/>
      <c r="P99" s="157">
        <f>O99*H99</f>
        <v>0</v>
      </c>
      <c r="Q99" s="157">
        <v>0</v>
      </c>
      <c r="R99" s="157">
        <f>Q99*H99</f>
        <v>0</v>
      </c>
      <c r="S99" s="157">
        <v>0</v>
      </c>
      <c r="T99" s="158">
        <f>S99*H99</f>
        <v>0</v>
      </c>
      <c r="AR99" s="15" t="s">
        <v>223</v>
      </c>
      <c r="AT99" s="15" t="s">
        <v>113</v>
      </c>
      <c r="AU99" s="15" t="s">
        <v>77</v>
      </c>
      <c r="AY99" s="15" t="s">
        <v>112</v>
      </c>
      <c r="BE99" s="159">
        <f>IF(N99="základní",J99,0)</f>
        <v>0</v>
      </c>
      <c r="BF99" s="159">
        <f>IF(N99="snížená",J99,0)</f>
        <v>0</v>
      </c>
      <c r="BG99" s="159">
        <f>IF(N99="zákl. přenesená",J99,0)</f>
        <v>0</v>
      </c>
      <c r="BH99" s="159">
        <f>IF(N99="sníž. přenesená",J99,0)</f>
        <v>0</v>
      </c>
      <c r="BI99" s="159">
        <f>IF(N99="nulová",J99,0)</f>
        <v>0</v>
      </c>
      <c r="BJ99" s="15" t="s">
        <v>77</v>
      </c>
      <c r="BK99" s="159">
        <f>ROUND(I99*H99,2)</f>
        <v>0</v>
      </c>
      <c r="BL99" s="15" t="s">
        <v>223</v>
      </c>
      <c r="BM99" s="15" t="s">
        <v>244</v>
      </c>
    </row>
    <row r="100" spans="2:47" s="1" customFormat="1" ht="27">
      <c r="B100" s="32"/>
      <c r="D100" s="160" t="s">
        <v>119</v>
      </c>
      <c r="F100" s="161" t="s">
        <v>245</v>
      </c>
      <c r="I100" s="162"/>
      <c r="L100" s="32"/>
      <c r="M100" s="62"/>
      <c r="N100" s="33"/>
      <c r="O100" s="33"/>
      <c r="P100" s="33"/>
      <c r="Q100" s="33"/>
      <c r="R100" s="33"/>
      <c r="S100" s="33"/>
      <c r="T100" s="63"/>
      <c r="AT100" s="15" t="s">
        <v>119</v>
      </c>
      <c r="AU100" s="15" t="s">
        <v>77</v>
      </c>
    </row>
    <row r="101" spans="2:47" s="1" customFormat="1" ht="94.5">
      <c r="B101" s="32"/>
      <c r="D101" s="160" t="s">
        <v>121</v>
      </c>
      <c r="F101" s="163" t="s">
        <v>246</v>
      </c>
      <c r="I101" s="162"/>
      <c r="L101" s="32"/>
      <c r="M101" s="62"/>
      <c r="N101" s="33"/>
      <c r="O101" s="33"/>
      <c r="P101" s="33"/>
      <c r="Q101" s="33"/>
      <c r="R101" s="33"/>
      <c r="S101" s="33"/>
      <c r="T101" s="63"/>
      <c r="AT101" s="15" t="s">
        <v>121</v>
      </c>
      <c r="AU101" s="15" t="s">
        <v>77</v>
      </c>
    </row>
    <row r="102" spans="2:51" s="10" customFormat="1" ht="13.5">
      <c r="B102" s="164"/>
      <c r="D102" s="160" t="s">
        <v>123</v>
      </c>
      <c r="E102" s="165" t="s">
        <v>3</v>
      </c>
      <c r="F102" s="166" t="s">
        <v>77</v>
      </c>
      <c r="H102" s="167">
        <v>1</v>
      </c>
      <c r="I102" s="168"/>
      <c r="L102" s="164"/>
      <c r="M102" s="169"/>
      <c r="N102" s="170"/>
      <c r="O102" s="170"/>
      <c r="P102" s="170"/>
      <c r="Q102" s="170"/>
      <c r="R102" s="170"/>
      <c r="S102" s="170"/>
      <c r="T102" s="171"/>
      <c r="AT102" s="165" t="s">
        <v>123</v>
      </c>
      <c r="AU102" s="165" t="s">
        <v>77</v>
      </c>
      <c r="AV102" s="10" t="s">
        <v>79</v>
      </c>
      <c r="AW102" s="10" t="s">
        <v>34</v>
      </c>
      <c r="AX102" s="10" t="s">
        <v>70</v>
      </c>
      <c r="AY102" s="165" t="s">
        <v>112</v>
      </c>
    </row>
    <row r="103" spans="2:51" s="11" customFormat="1" ht="13.5">
      <c r="B103" s="172"/>
      <c r="D103" s="173" t="s">
        <v>123</v>
      </c>
      <c r="E103" s="174" t="s">
        <v>3</v>
      </c>
      <c r="F103" s="175" t="s">
        <v>124</v>
      </c>
      <c r="H103" s="176">
        <v>1</v>
      </c>
      <c r="I103" s="177"/>
      <c r="L103" s="172"/>
      <c r="M103" s="178"/>
      <c r="N103" s="179"/>
      <c r="O103" s="179"/>
      <c r="P103" s="179"/>
      <c r="Q103" s="179"/>
      <c r="R103" s="179"/>
      <c r="S103" s="179"/>
      <c r="T103" s="180"/>
      <c r="AT103" s="181" t="s">
        <v>123</v>
      </c>
      <c r="AU103" s="181" t="s">
        <v>77</v>
      </c>
      <c r="AV103" s="11" t="s">
        <v>111</v>
      </c>
      <c r="AW103" s="11" t="s">
        <v>34</v>
      </c>
      <c r="AX103" s="11" t="s">
        <v>77</v>
      </c>
      <c r="AY103" s="181" t="s">
        <v>112</v>
      </c>
    </row>
    <row r="104" spans="2:65" s="1" customFormat="1" ht="22.5" customHeight="1">
      <c r="B104" s="147"/>
      <c r="C104" s="148" t="s">
        <v>151</v>
      </c>
      <c r="D104" s="148" t="s">
        <v>113</v>
      </c>
      <c r="E104" s="149" t="s">
        <v>247</v>
      </c>
      <c r="F104" s="150" t="s">
        <v>248</v>
      </c>
      <c r="G104" s="151" t="s">
        <v>116</v>
      </c>
      <c r="H104" s="152">
        <v>1</v>
      </c>
      <c r="I104" s="153"/>
      <c r="J104" s="154">
        <f>ROUND(I104*H104,2)</f>
        <v>0</v>
      </c>
      <c r="K104" s="150" t="s">
        <v>3</v>
      </c>
      <c r="L104" s="32"/>
      <c r="M104" s="155" t="s">
        <v>3</v>
      </c>
      <c r="N104" s="156" t="s">
        <v>41</v>
      </c>
      <c r="O104" s="33"/>
      <c r="P104" s="157">
        <f>O104*H104</f>
        <v>0</v>
      </c>
      <c r="Q104" s="157">
        <v>0</v>
      </c>
      <c r="R104" s="157">
        <f>Q104*H104</f>
        <v>0</v>
      </c>
      <c r="S104" s="157">
        <v>0</v>
      </c>
      <c r="T104" s="158">
        <f>S104*H104</f>
        <v>0</v>
      </c>
      <c r="AR104" s="15" t="s">
        <v>223</v>
      </c>
      <c r="AT104" s="15" t="s">
        <v>113</v>
      </c>
      <c r="AU104" s="15" t="s">
        <v>77</v>
      </c>
      <c r="AY104" s="15" t="s">
        <v>112</v>
      </c>
      <c r="BE104" s="159">
        <f>IF(N104="základní",J104,0)</f>
        <v>0</v>
      </c>
      <c r="BF104" s="159">
        <f>IF(N104="snížená",J104,0)</f>
        <v>0</v>
      </c>
      <c r="BG104" s="159">
        <f>IF(N104="zákl. přenesená",J104,0)</f>
        <v>0</v>
      </c>
      <c r="BH104" s="159">
        <f>IF(N104="sníž. přenesená",J104,0)</f>
        <v>0</v>
      </c>
      <c r="BI104" s="159">
        <f>IF(N104="nulová",J104,0)</f>
        <v>0</v>
      </c>
      <c r="BJ104" s="15" t="s">
        <v>77</v>
      </c>
      <c r="BK104" s="159">
        <f>ROUND(I104*H104,2)</f>
        <v>0</v>
      </c>
      <c r="BL104" s="15" t="s">
        <v>223</v>
      </c>
      <c r="BM104" s="15" t="s">
        <v>249</v>
      </c>
    </row>
    <row r="105" spans="2:47" s="1" customFormat="1" ht="13.5">
      <c r="B105" s="32"/>
      <c r="D105" s="160" t="s">
        <v>119</v>
      </c>
      <c r="F105" s="161" t="s">
        <v>250</v>
      </c>
      <c r="I105" s="162"/>
      <c r="L105" s="32"/>
      <c r="M105" s="62"/>
      <c r="N105" s="33"/>
      <c r="O105" s="33"/>
      <c r="P105" s="33"/>
      <c r="Q105" s="33"/>
      <c r="R105" s="33"/>
      <c r="S105" s="33"/>
      <c r="T105" s="63"/>
      <c r="AT105" s="15" t="s">
        <v>119</v>
      </c>
      <c r="AU105" s="15" t="s">
        <v>77</v>
      </c>
    </row>
    <row r="106" spans="2:47" s="1" customFormat="1" ht="27">
      <c r="B106" s="32"/>
      <c r="D106" s="160" t="s">
        <v>121</v>
      </c>
      <c r="F106" s="163" t="s">
        <v>251</v>
      </c>
      <c r="I106" s="162"/>
      <c r="L106" s="32"/>
      <c r="M106" s="62"/>
      <c r="N106" s="33"/>
      <c r="O106" s="33"/>
      <c r="P106" s="33"/>
      <c r="Q106" s="33"/>
      <c r="R106" s="33"/>
      <c r="S106" s="33"/>
      <c r="T106" s="63"/>
      <c r="AT106" s="15" t="s">
        <v>121</v>
      </c>
      <c r="AU106" s="15" t="s">
        <v>77</v>
      </c>
    </row>
    <row r="107" spans="2:51" s="10" customFormat="1" ht="13.5">
      <c r="B107" s="164"/>
      <c r="D107" s="160" t="s">
        <v>123</v>
      </c>
      <c r="E107" s="165" t="s">
        <v>3</v>
      </c>
      <c r="F107" s="166" t="s">
        <v>77</v>
      </c>
      <c r="H107" s="167">
        <v>1</v>
      </c>
      <c r="I107" s="168"/>
      <c r="L107" s="164"/>
      <c r="M107" s="169"/>
      <c r="N107" s="170"/>
      <c r="O107" s="170"/>
      <c r="P107" s="170"/>
      <c r="Q107" s="170"/>
      <c r="R107" s="170"/>
      <c r="S107" s="170"/>
      <c r="T107" s="171"/>
      <c r="AT107" s="165" t="s">
        <v>123</v>
      </c>
      <c r="AU107" s="165" t="s">
        <v>77</v>
      </c>
      <c r="AV107" s="10" t="s">
        <v>79</v>
      </c>
      <c r="AW107" s="10" t="s">
        <v>34</v>
      </c>
      <c r="AX107" s="10" t="s">
        <v>70</v>
      </c>
      <c r="AY107" s="165" t="s">
        <v>112</v>
      </c>
    </row>
    <row r="108" spans="2:51" s="11" customFormat="1" ht="13.5">
      <c r="B108" s="172"/>
      <c r="D108" s="173" t="s">
        <v>123</v>
      </c>
      <c r="E108" s="174" t="s">
        <v>3</v>
      </c>
      <c r="F108" s="175" t="s">
        <v>124</v>
      </c>
      <c r="H108" s="176">
        <v>1</v>
      </c>
      <c r="I108" s="177"/>
      <c r="L108" s="172"/>
      <c r="M108" s="178"/>
      <c r="N108" s="179"/>
      <c r="O108" s="179"/>
      <c r="P108" s="179"/>
      <c r="Q108" s="179"/>
      <c r="R108" s="179"/>
      <c r="S108" s="179"/>
      <c r="T108" s="180"/>
      <c r="AT108" s="181" t="s">
        <v>123</v>
      </c>
      <c r="AU108" s="181" t="s">
        <v>77</v>
      </c>
      <c r="AV108" s="11" t="s">
        <v>111</v>
      </c>
      <c r="AW108" s="11" t="s">
        <v>34</v>
      </c>
      <c r="AX108" s="11" t="s">
        <v>77</v>
      </c>
      <c r="AY108" s="181" t="s">
        <v>112</v>
      </c>
    </row>
    <row r="109" spans="2:65" s="1" customFormat="1" ht="22.5" customHeight="1">
      <c r="B109" s="147"/>
      <c r="C109" s="148" t="s">
        <v>157</v>
      </c>
      <c r="D109" s="148" t="s">
        <v>113</v>
      </c>
      <c r="E109" s="149" t="s">
        <v>252</v>
      </c>
      <c r="F109" s="150" t="s">
        <v>253</v>
      </c>
      <c r="G109" s="151" t="s">
        <v>116</v>
      </c>
      <c r="H109" s="152">
        <v>1</v>
      </c>
      <c r="I109" s="153"/>
      <c r="J109" s="154">
        <f>ROUND(I109*H109,2)</f>
        <v>0</v>
      </c>
      <c r="K109" s="150" t="s">
        <v>3</v>
      </c>
      <c r="L109" s="32"/>
      <c r="M109" s="155" t="s">
        <v>3</v>
      </c>
      <c r="N109" s="156" t="s">
        <v>41</v>
      </c>
      <c r="O109" s="33"/>
      <c r="P109" s="157">
        <f>O109*H109</f>
        <v>0</v>
      </c>
      <c r="Q109" s="157">
        <v>0</v>
      </c>
      <c r="R109" s="157">
        <f>Q109*H109</f>
        <v>0</v>
      </c>
      <c r="S109" s="157">
        <v>0</v>
      </c>
      <c r="T109" s="158">
        <f>S109*H109</f>
        <v>0</v>
      </c>
      <c r="AR109" s="15" t="s">
        <v>223</v>
      </c>
      <c r="AT109" s="15" t="s">
        <v>113</v>
      </c>
      <c r="AU109" s="15" t="s">
        <v>77</v>
      </c>
      <c r="AY109" s="15" t="s">
        <v>112</v>
      </c>
      <c r="BE109" s="159">
        <f>IF(N109="základní",J109,0)</f>
        <v>0</v>
      </c>
      <c r="BF109" s="159">
        <f>IF(N109="snížená",J109,0)</f>
        <v>0</v>
      </c>
      <c r="BG109" s="159">
        <f>IF(N109="zákl. přenesená",J109,0)</f>
        <v>0</v>
      </c>
      <c r="BH109" s="159">
        <f>IF(N109="sníž. přenesená",J109,0)</f>
        <v>0</v>
      </c>
      <c r="BI109" s="159">
        <f>IF(N109="nulová",J109,0)</f>
        <v>0</v>
      </c>
      <c r="BJ109" s="15" t="s">
        <v>77</v>
      </c>
      <c r="BK109" s="159">
        <f>ROUND(I109*H109,2)</f>
        <v>0</v>
      </c>
      <c r="BL109" s="15" t="s">
        <v>223</v>
      </c>
      <c r="BM109" s="15" t="s">
        <v>254</v>
      </c>
    </row>
    <row r="110" spans="2:47" s="1" customFormat="1" ht="27">
      <c r="B110" s="32"/>
      <c r="D110" s="160" t="s">
        <v>119</v>
      </c>
      <c r="F110" s="161" t="s">
        <v>255</v>
      </c>
      <c r="I110" s="162"/>
      <c r="L110" s="32"/>
      <c r="M110" s="62"/>
      <c r="N110" s="33"/>
      <c r="O110" s="33"/>
      <c r="P110" s="33"/>
      <c r="Q110" s="33"/>
      <c r="R110" s="33"/>
      <c r="S110" s="33"/>
      <c r="T110" s="63"/>
      <c r="AT110" s="15" t="s">
        <v>119</v>
      </c>
      <c r="AU110" s="15" t="s">
        <v>77</v>
      </c>
    </row>
    <row r="111" spans="2:47" s="1" customFormat="1" ht="108">
      <c r="B111" s="32"/>
      <c r="D111" s="160" t="s">
        <v>121</v>
      </c>
      <c r="F111" s="163" t="s">
        <v>256</v>
      </c>
      <c r="I111" s="162"/>
      <c r="L111" s="32"/>
      <c r="M111" s="62"/>
      <c r="N111" s="33"/>
      <c r="O111" s="33"/>
      <c r="P111" s="33"/>
      <c r="Q111" s="33"/>
      <c r="R111" s="33"/>
      <c r="S111" s="33"/>
      <c r="T111" s="63"/>
      <c r="AT111" s="15" t="s">
        <v>121</v>
      </c>
      <c r="AU111" s="15" t="s">
        <v>77</v>
      </c>
    </row>
    <row r="112" spans="2:51" s="10" customFormat="1" ht="13.5">
      <c r="B112" s="164"/>
      <c r="D112" s="160" t="s">
        <v>123</v>
      </c>
      <c r="E112" s="165" t="s">
        <v>3</v>
      </c>
      <c r="F112" s="166" t="s">
        <v>77</v>
      </c>
      <c r="H112" s="167">
        <v>1</v>
      </c>
      <c r="I112" s="168"/>
      <c r="L112" s="164"/>
      <c r="M112" s="169"/>
      <c r="N112" s="170"/>
      <c r="O112" s="170"/>
      <c r="P112" s="170"/>
      <c r="Q112" s="170"/>
      <c r="R112" s="170"/>
      <c r="S112" s="170"/>
      <c r="T112" s="171"/>
      <c r="AT112" s="165" t="s">
        <v>123</v>
      </c>
      <c r="AU112" s="165" t="s">
        <v>77</v>
      </c>
      <c r="AV112" s="10" t="s">
        <v>79</v>
      </c>
      <c r="AW112" s="10" t="s">
        <v>34</v>
      </c>
      <c r="AX112" s="10" t="s">
        <v>70</v>
      </c>
      <c r="AY112" s="165" t="s">
        <v>112</v>
      </c>
    </row>
    <row r="113" spans="2:51" s="11" customFormat="1" ht="13.5">
      <c r="B113" s="172"/>
      <c r="D113" s="173" t="s">
        <v>123</v>
      </c>
      <c r="E113" s="174" t="s">
        <v>3</v>
      </c>
      <c r="F113" s="175" t="s">
        <v>124</v>
      </c>
      <c r="H113" s="176">
        <v>1</v>
      </c>
      <c r="I113" s="177"/>
      <c r="L113" s="172"/>
      <c r="M113" s="178"/>
      <c r="N113" s="179"/>
      <c r="O113" s="179"/>
      <c r="P113" s="179"/>
      <c r="Q113" s="179"/>
      <c r="R113" s="179"/>
      <c r="S113" s="179"/>
      <c r="T113" s="180"/>
      <c r="AT113" s="181" t="s">
        <v>123</v>
      </c>
      <c r="AU113" s="181" t="s">
        <v>77</v>
      </c>
      <c r="AV113" s="11" t="s">
        <v>111</v>
      </c>
      <c r="AW113" s="11" t="s">
        <v>34</v>
      </c>
      <c r="AX113" s="11" t="s">
        <v>77</v>
      </c>
      <c r="AY113" s="181" t="s">
        <v>112</v>
      </c>
    </row>
    <row r="114" spans="2:65" s="1" customFormat="1" ht="22.5" customHeight="1">
      <c r="B114" s="147"/>
      <c r="C114" s="148" t="s">
        <v>162</v>
      </c>
      <c r="D114" s="148" t="s">
        <v>113</v>
      </c>
      <c r="E114" s="149" t="s">
        <v>257</v>
      </c>
      <c r="F114" s="150" t="s">
        <v>258</v>
      </c>
      <c r="G114" s="151" t="s">
        <v>116</v>
      </c>
      <c r="H114" s="152">
        <v>1</v>
      </c>
      <c r="I114" s="153"/>
      <c r="J114" s="154">
        <f>ROUND(I114*H114,2)</f>
        <v>0</v>
      </c>
      <c r="K114" s="150" t="s">
        <v>3</v>
      </c>
      <c r="L114" s="32"/>
      <c r="M114" s="155" t="s">
        <v>3</v>
      </c>
      <c r="N114" s="156" t="s">
        <v>41</v>
      </c>
      <c r="O114" s="33"/>
      <c r="P114" s="157">
        <f>O114*H114</f>
        <v>0</v>
      </c>
      <c r="Q114" s="157">
        <v>0</v>
      </c>
      <c r="R114" s="157">
        <f>Q114*H114</f>
        <v>0</v>
      </c>
      <c r="S114" s="157">
        <v>0</v>
      </c>
      <c r="T114" s="158">
        <f>S114*H114</f>
        <v>0</v>
      </c>
      <c r="AR114" s="15" t="s">
        <v>223</v>
      </c>
      <c r="AT114" s="15" t="s">
        <v>113</v>
      </c>
      <c r="AU114" s="15" t="s">
        <v>77</v>
      </c>
      <c r="AY114" s="15" t="s">
        <v>112</v>
      </c>
      <c r="BE114" s="159">
        <f>IF(N114="základní",J114,0)</f>
        <v>0</v>
      </c>
      <c r="BF114" s="159">
        <f>IF(N114="snížená",J114,0)</f>
        <v>0</v>
      </c>
      <c r="BG114" s="159">
        <f>IF(N114="zákl. přenesená",J114,0)</f>
        <v>0</v>
      </c>
      <c r="BH114" s="159">
        <f>IF(N114="sníž. přenesená",J114,0)</f>
        <v>0</v>
      </c>
      <c r="BI114" s="159">
        <f>IF(N114="nulová",J114,0)</f>
        <v>0</v>
      </c>
      <c r="BJ114" s="15" t="s">
        <v>77</v>
      </c>
      <c r="BK114" s="159">
        <f>ROUND(I114*H114,2)</f>
        <v>0</v>
      </c>
      <c r="BL114" s="15" t="s">
        <v>223</v>
      </c>
      <c r="BM114" s="15" t="s">
        <v>259</v>
      </c>
    </row>
    <row r="115" spans="2:47" s="1" customFormat="1" ht="13.5">
      <c r="B115" s="32"/>
      <c r="D115" s="160" t="s">
        <v>119</v>
      </c>
      <c r="F115" s="161" t="s">
        <v>260</v>
      </c>
      <c r="I115" s="162"/>
      <c r="L115" s="32"/>
      <c r="M115" s="62"/>
      <c r="N115" s="33"/>
      <c r="O115" s="33"/>
      <c r="P115" s="33"/>
      <c r="Q115" s="33"/>
      <c r="R115" s="33"/>
      <c r="S115" s="33"/>
      <c r="T115" s="63"/>
      <c r="AT115" s="15" t="s">
        <v>119</v>
      </c>
      <c r="AU115" s="15" t="s">
        <v>77</v>
      </c>
    </row>
    <row r="116" spans="2:47" s="1" customFormat="1" ht="81">
      <c r="B116" s="32"/>
      <c r="D116" s="160" t="s">
        <v>121</v>
      </c>
      <c r="F116" s="163" t="s">
        <v>261</v>
      </c>
      <c r="I116" s="162"/>
      <c r="L116" s="32"/>
      <c r="M116" s="62"/>
      <c r="N116" s="33"/>
      <c r="O116" s="33"/>
      <c r="P116" s="33"/>
      <c r="Q116" s="33"/>
      <c r="R116" s="33"/>
      <c r="S116" s="33"/>
      <c r="T116" s="63"/>
      <c r="AT116" s="15" t="s">
        <v>121</v>
      </c>
      <c r="AU116" s="15" t="s">
        <v>77</v>
      </c>
    </row>
    <row r="117" spans="2:51" s="10" customFormat="1" ht="13.5">
      <c r="B117" s="164"/>
      <c r="D117" s="160" t="s">
        <v>123</v>
      </c>
      <c r="E117" s="165" t="s">
        <v>3</v>
      </c>
      <c r="F117" s="166" t="s">
        <v>77</v>
      </c>
      <c r="H117" s="167">
        <v>1</v>
      </c>
      <c r="I117" s="168"/>
      <c r="L117" s="164"/>
      <c r="M117" s="169"/>
      <c r="N117" s="170"/>
      <c r="O117" s="170"/>
      <c r="P117" s="170"/>
      <c r="Q117" s="170"/>
      <c r="R117" s="170"/>
      <c r="S117" s="170"/>
      <c r="T117" s="171"/>
      <c r="AT117" s="165" t="s">
        <v>123</v>
      </c>
      <c r="AU117" s="165" t="s">
        <v>77</v>
      </c>
      <c r="AV117" s="10" t="s">
        <v>79</v>
      </c>
      <c r="AW117" s="10" t="s">
        <v>34</v>
      </c>
      <c r="AX117" s="10" t="s">
        <v>70</v>
      </c>
      <c r="AY117" s="165" t="s">
        <v>112</v>
      </c>
    </row>
    <row r="118" spans="2:51" s="11" customFormat="1" ht="13.5">
      <c r="B118" s="172"/>
      <c r="D118" s="173" t="s">
        <v>123</v>
      </c>
      <c r="E118" s="174" t="s">
        <v>3</v>
      </c>
      <c r="F118" s="175" t="s">
        <v>124</v>
      </c>
      <c r="H118" s="176">
        <v>1</v>
      </c>
      <c r="I118" s="177"/>
      <c r="L118" s="172"/>
      <c r="M118" s="178"/>
      <c r="N118" s="179"/>
      <c r="O118" s="179"/>
      <c r="P118" s="179"/>
      <c r="Q118" s="179"/>
      <c r="R118" s="179"/>
      <c r="S118" s="179"/>
      <c r="T118" s="180"/>
      <c r="AT118" s="181" t="s">
        <v>123</v>
      </c>
      <c r="AU118" s="181" t="s">
        <v>77</v>
      </c>
      <c r="AV118" s="11" t="s">
        <v>111</v>
      </c>
      <c r="AW118" s="11" t="s">
        <v>34</v>
      </c>
      <c r="AX118" s="11" t="s">
        <v>77</v>
      </c>
      <c r="AY118" s="181" t="s">
        <v>112</v>
      </c>
    </row>
    <row r="119" spans="2:65" s="1" customFormat="1" ht="22.5" customHeight="1">
      <c r="B119" s="147"/>
      <c r="C119" s="293" t="s">
        <v>167</v>
      </c>
      <c r="D119" s="293" t="s">
        <v>113</v>
      </c>
      <c r="E119" s="294" t="s">
        <v>262</v>
      </c>
      <c r="F119" s="295" t="s">
        <v>263</v>
      </c>
      <c r="G119" s="296" t="s">
        <v>116</v>
      </c>
      <c r="H119" s="297">
        <v>1</v>
      </c>
      <c r="I119" s="298"/>
      <c r="J119" s="298">
        <f>ROUND(I119*H119,2)</f>
        <v>0</v>
      </c>
      <c r="K119" s="295" t="s">
        <v>3</v>
      </c>
      <c r="L119" s="32"/>
      <c r="M119" s="155" t="s">
        <v>3</v>
      </c>
      <c r="N119" s="156" t="s">
        <v>41</v>
      </c>
      <c r="O119" s="33"/>
      <c r="P119" s="157">
        <f>O119*H119</f>
        <v>0</v>
      </c>
      <c r="Q119" s="157">
        <v>0</v>
      </c>
      <c r="R119" s="157">
        <f>Q119*H119</f>
        <v>0</v>
      </c>
      <c r="S119" s="157">
        <v>0</v>
      </c>
      <c r="T119" s="158">
        <f>S119*H119</f>
        <v>0</v>
      </c>
      <c r="AR119" s="15" t="s">
        <v>223</v>
      </c>
      <c r="AT119" s="15" t="s">
        <v>113</v>
      </c>
      <c r="AU119" s="15" t="s">
        <v>77</v>
      </c>
      <c r="AY119" s="15" t="s">
        <v>112</v>
      </c>
      <c r="BE119" s="159">
        <f>IF(N119="základní",J119,0)</f>
        <v>0</v>
      </c>
      <c r="BF119" s="159">
        <f>IF(N119="snížená",J119,0)</f>
        <v>0</v>
      </c>
      <c r="BG119" s="159">
        <f>IF(N119="zákl. přenesená",J119,0)</f>
        <v>0</v>
      </c>
      <c r="BH119" s="159">
        <f>IF(N119="sníž. přenesená",J119,0)</f>
        <v>0</v>
      </c>
      <c r="BI119" s="159">
        <f>IF(N119="nulová",J119,0)</f>
        <v>0</v>
      </c>
      <c r="BJ119" s="15" t="s">
        <v>77</v>
      </c>
      <c r="BK119" s="159">
        <f>ROUND(I119*H119,2)</f>
        <v>0</v>
      </c>
      <c r="BL119" s="15" t="s">
        <v>223</v>
      </c>
      <c r="BM119" s="15" t="s">
        <v>264</v>
      </c>
    </row>
    <row r="120" spans="2:47" s="1" customFormat="1" ht="27">
      <c r="B120" s="32"/>
      <c r="D120" s="160" t="s">
        <v>119</v>
      </c>
      <c r="F120" s="161" t="s">
        <v>265</v>
      </c>
      <c r="I120" s="162"/>
      <c r="L120" s="32"/>
      <c r="M120" s="62"/>
      <c r="N120" s="33"/>
      <c r="O120" s="33"/>
      <c r="P120" s="33"/>
      <c r="Q120" s="33"/>
      <c r="R120" s="33"/>
      <c r="S120" s="33"/>
      <c r="T120" s="63"/>
      <c r="AT120" s="15" t="s">
        <v>119</v>
      </c>
      <c r="AU120" s="15" t="s">
        <v>77</v>
      </c>
    </row>
    <row r="121" spans="2:51" s="10" customFormat="1" ht="13.5">
      <c r="B121" s="164"/>
      <c r="D121" s="160" t="s">
        <v>123</v>
      </c>
      <c r="E121" s="165" t="s">
        <v>3</v>
      </c>
      <c r="F121" s="166" t="s">
        <v>77</v>
      </c>
      <c r="H121" s="167">
        <v>1</v>
      </c>
      <c r="I121" s="168"/>
      <c r="L121" s="164"/>
      <c r="M121" s="169"/>
      <c r="N121" s="170"/>
      <c r="O121" s="170"/>
      <c r="P121" s="170"/>
      <c r="Q121" s="170"/>
      <c r="R121" s="170"/>
      <c r="S121" s="170"/>
      <c r="T121" s="171"/>
      <c r="AT121" s="165" t="s">
        <v>123</v>
      </c>
      <c r="AU121" s="165" t="s">
        <v>77</v>
      </c>
      <c r="AV121" s="10" t="s">
        <v>79</v>
      </c>
      <c r="AW121" s="10" t="s">
        <v>34</v>
      </c>
      <c r="AX121" s="10" t="s">
        <v>70</v>
      </c>
      <c r="AY121" s="165" t="s">
        <v>112</v>
      </c>
    </row>
    <row r="122" spans="2:51" s="11" customFormat="1" ht="13.5">
      <c r="B122" s="172"/>
      <c r="D122" s="173" t="s">
        <v>123</v>
      </c>
      <c r="E122" s="174" t="s">
        <v>3</v>
      </c>
      <c r="F122" s="175" t="s">
        <v>124</v>
      </c>
      <c r="H122" s="176">
        <v>1</v>
      </c>
      <c r="I122" s="177"/>
      <c r="L122" s="172"/>
      <c r="M122" s="178"/>
      <c r="N122" s="179"/>
      <c r="O122" s="179"/>
      <c r="P122" s="179"/>
      <c r="Q122" s="179"/>
      <c r="R122" s="179"/>
      <c r="S122" s="179"/>
      <c r="T122" s="180"/>
      <c r="AT122" s="181" t="s">
        <v>123</v>
      </c>
      <c r="AU122" s="181" t="s">
        <v>77</v>
      </c>
      <c r="AV122" s="11" t="s">
        <v>111</v>
      </c>
      <c r="AW122" s="11" t="s">
        <v>34</v>
      </c>
      <c r="AX122" s="11" t="s">
        <v>77</v>
      </c>
      <c r="AY122" s="181" t="s">
        <v>112</v>
      </c>
    </row>
    <row r="123" spans="2:65" s="1" customFormat="1" ht="22.5" customHeight="1">
      <c r="B123" s="147"/>
      <c r="C123" s="293" t="s">
        <v>172</v>
      </c>
      <c r="D123" s="293" t="s">
        <v>113</v>
      </c>
      <c r="E123" s="294" t="s">
        <v>266</v>
      </c>
      <c r="F123" s="295" t="s">
        <v>267</v>
      </c>
      <c r="G123" s="296" t="s">
        <v>116</v>
      </c>
      <c r="H123" s="297">
        <v>1</v>
      </c>
      <c r="I123" s="298"/>
      <c r="J123" s="298">
        <f>ROUND(I123*H123,2)</f>
        <v>0</v>
      </c>
      <c r="K123" s="295" t="s">
        <v>3</v>
      </c>
      <c r="L123" s="32"/>
      <c r="M123" s="155" t="s">
        <v>3</v>
      </c>
      <c r="N123" s="156" t="s">
        <v>41</v>
      </c>
      <c r="O123" s="33"/>
      <c r="P123" s="157">
        <f>O123*H123</f>
        <v>0</v>
      </c>
      <c r="Q123" s="157">
        <v>0</v>
      </c>
      <c r="R123" s="157">
        <f>Q123*H123</f>
        <v>0</v>
      </c>
      <c r="S123" s="157">
        <v>0</v>
      </c>
      <c r="T123" s="158">
        <f>S123*H123</f>
        <v>0</v>
      </c>
      <c r="AR123" s="15" t="s">
        <v>223</v>
      </c>
      <c r="AT123" s="15" t="s">
        <v>113</v>
      </c>
      <c r="AU123" s="15" t="s">
        <v>77</v>
      </c>
      <c r="AY123" s="15" t="s">
        <v>112</v>
      </c>
      <c r="BE123" s="159">
        <f>IF(N123="základní",J123,0)</f>
        <v>0</v>
      </c>
      <c r="BF123" s="159">
        <f>IF(N123="snížená",J123,0)</f>
        <v>0</v>
      </c>
      <c r="BG123" s="159">
        <f>IF(N123="zákl. přenesená",J123,0)</f>
        <v>0</v>
      </c>
      <c r="BH123" s="159">
        <f>IF(N123="sníž. přenesená",J123,0)</f>
        <v>0</v>
      </c>
      <c r="BI123" s="159">
        <f>IF(N123="nulová",J123,0)</f>
        <v>0</v>
      </c>
      <c r="BJ123" s="15" t="s">
        <v>77</v>
      </c>
      <c r="BK123" s="159">
        <f>ROUND(I123*H123,2)</f>
        <v>0</v>
      </c>
      <c r="BL123" s="15" t="s">
        <v>223</v>
      </c>
      <c r="BM123" s="15" t="s">
        <v>268</v>
      </c>
    </row>
    <row r="124" spans="2:47" s="1" customFormat="1" ht="27">
      <c r="B124" s="32"/>
      <c r="D124" s="160" t="s">
        <v>119</v>
      </c>
      <c r="F124" s="161" t="s">
        <v>269</v>
      </c>
      <c r="I124" s="162"/>
      <c r="L124" s="32"/>
      <c r="M124" s="62"/>
      <c r="N124" s="33"/>
      <c r="O124" s="33"/>
      <c r="P124" s="33"/>
      <c r="Q124" s="33"/>
      <c r="R124" s="33"/>
      <c r="S124" s="33"/>
      <c r="T124" s="63"/>
      <c r="AT124" s="15" t="s">
        <v>119</v>
      </c>
      <c r="AU124" s="15" t="s">
        <v>77</v>
      </c>
    </row>
    <row r="125" spans="2:51" s="10" customFormat="1" ht="13.5">
      <c r="B125" s="164"/>
      <c r="D125" s="160" t="s">
        <v>123</v>
      </c>
      <c r="E125" s="165" t="s">
        <v>3</v>
      </c>
      <c r="F125" s="166" t="s">
        <v>77</v>
      </c>
      <c r="H125" s="167">
        <v>1</v>
      </c>
      <c r="I125" s="168"/>
      <c r="L125" s="164"/>
      <c r="M125" s="169"/>
      <c r="N125" s="170"/>
      <c r="O125" s="170"/>
      <c r="P125" s="170"/>
      <c r="Q125" s="170"/>
      <c r="R125" s="170"/>
      <c r="S125" s="170"/>
      <c r="T125" s="171"/>
      <c r="AT125" s="165" t="s">
        <v>123</v>
      </c>
      <c r="AU125" s="165" t="s">
        <v>77</v>
      </c>
      <c r="AV125" s="10" t="s">
        <v>79</v>
      </c>
      <c r="AW125" s="10" t="s">
        <v>34</v>
      </c>
      <c r="AX125" s="10" t="s">
        <v>70</v>
      </c>
      <c r="AY125" s="165" t="s">
        <v>112</v>
      </c>
    </row>
    <row r="126" spans="2:51" s="11" customFormat="1" ht="13.5">
      <c r="B126" s="172"/>
      <c r="D126" s="173" t="s">
        <v>123</v>
      </c>
      <c r="E126" s="174" t="s">
        <v>3</v>
      </c>
      <c r="F126" s="175" t="s">
        <v>124</v>
      </c>
      <c r="H126" s="176">
        <v>1</v>
      </c>
      <c r="I126" s="177"/>
      <c r="L126" s="172"/>
      <c r="M126" s="178"/>
      <c r="N126" s="179"/>
      <c r="O126" s="179"/>
      <c r="P126" s="179"/>
      <c r="Q126" s="179"/>
      <c r="R126" s="179"/>
      <c r="S126" s="179"/>
      <c r="T126" s="180"/>
      <c r="AT126" s="181" t="s">
        <v>123</v>
      </c>
      <c r="AU126" s="181" t="s">
        <v>77</v>
      </c>
      <c r="AV126" s="11" t="s">
        <v>111</v>
      </c>
      <c r="AW126" s="11" t="s">
        <v>34</v>
      </c>
      <c r="AX126" s="11" t="s">
        <v>77</v>
      </c>
      <c r="AY126" s="181" t="s">
        <v>112</v>
      </c>
    </row>
    <row r="127" spans="2:65" s="1" customFormat="1" ht="22.5" customHeight="1">
      <c r="B127" s="147"/>
      <c r="C127" s="293" t="s">
        <v>179</v>
      </c>
      <c r="D127" s="293" t="s">
        <v>113</v>
      </c>
      <c r="E127" s="294" t="s">
        <v>270</v>
      </c>
      <c r="F127" s="295" t="s">
        <v>271</v>
      </c>
      <c r="G127" s="296" t="s">
        <v>116</v>
      </c>
      <c r="H127" s="297">
        <v>1</v>
      </c>
      <c r="I127" s="298"/>
      <c r="J127" s="298">
        <f>ROUND(I127*H127,2)</f>
        <v>0</v>
      </c>
      <c r="K127" s="295" t="s">
        <v>3</v>
      </c>
      <c r="L127" s="32"/>
      <c r="M127" s="155" t="s">
        <v>3</v>
      </c>
      <c r="N127" s="156" t="s">
        <v>41</v>
      </c>
      <c r="O127" s="33"/>
      <c r="P127" s="157">
        <f>O127*H127</f>
        <v>0</v>
      </c>
      <c r="Q127" s="157">
        <v>0</v>
      </c>
      <c r="R127" s="157">
        <f>Q127*H127</f>
        <v>0</v>
      </c>
      <c r="S127" s="157">
        <v>0</v>
      </c>
      <c r="T127" s="158">
        <f>S127*H127</f>
        <v>0</v>
      </c>
      <c r="AR127" s="15" t="s">
        <v>223</v>
      </c>
      <c r="AT127" s="15" t="s">
        <v>113</v>
      </c>
      <c r="AU127" s="15" t="s">
        <v>77</v>
      </c>
      <c r="AY127" s="15" t="s">
        <v>112</v>
      </c>
      <c r="BE127" s="159">
        <f>IF(N127="základní",J127,0)</f>
        <v>0</v>
      </c>
      <c r="BF127" s="159">
        <f>IF(N127="snížená",J127,0)</f>
        <v>0</v>
      </c>
      <c r="BG127" s="159">
        <f>IF(N127="zákl. přenesená",J127,0)</f>
        <v>0</v>
      </c>
      <c r="BH127" s="159">
        <f>IF(N127="sníž. přenesená",J127,0)</f>
        <v>0</v>
      </c>
      <c r="BI127" s="159">
        <f>IF(N127="nulová",J127,0)</f>
        <v>0</v>
      </c>
      <c r="BJ127" s="15" t="s">
        <v>77</v>
      </c>
      <c r="BK127" s="159">
        <f>ROUND(I127*H127,2)</f>
        <v>0</v>
      </c>
      <c r="BL127" s="15" t="s">
        <v>223</v>
      </c>
      <c r="BM127" s="15" t="s">
        <v>272</v>
      </c>
    </row>
    <row r="128" spans="2:47" s="1" customFormat="1" ht="27">
      <c r="B128" s="32"/>
      <c r="D128" s="160" t="s">
        <v>119</v>
      </c>
      <c r="F128" s="161" t="s">
        <v>273</v>
      </c>
      <c r="I128" s="162"/>
      <c r="L128" s="32"/>
      <c r="M128" s="62"/>
      <c r="N128" s="33"/>
      <c r="O128" s="33"/>
      <c r="P128" s="33"/>
      <c r="Q128" s="33"/>
      <c r="R128" s="33"/>
      <c r="S128" s="33"/>
      <c r="T128" s="63"/>
      <c r="AT128" s="15" t="s">
        <v>119</v>
      </c>
      <c r="AU128" s="15" t="s">
        <v>77</v>
      </c>
    </row>
    <row r="129" spans="2:51" s="10" customFormat="1" ht="13.5">
      <c r="B129" s="164"/>
      <c r="D129" s="160" t="s">
        <v>123</v>
      </c>
      <c r="E129" s="165" t="s">
        <v>3</v>
      </c>
      <c r="F129" s="166" t="s">
        <v>77</v>
      </c>
      <c r="H129" s="167">
        <v>1</v>
      </c>
      <c r="I129" s="168"/>
      <c r="L129" s="164"/>
      <c r="M129" s="169"/>
      <c r="N129" s="170"/>
      <c r="O129" s="170"/>
      <c r="P129" s="170"/>
      <c r="Q129" s="170"/>
      <c r="R129" s="170"/>
      <c r="S129" s="170"/>
      <c r="T129" s="171"/>
      <c r="AT129" s="165" t="s">
        <v>123</v>
      </c>
      <c r="AU129" s="165" t="s">
        <v>77</v>
      </c>
      <c r="AV129" s="10" t="s">
        <v>79</v>
      </c>
      <c r="AW129" s="10" t="s">
        <v>34</v>
      </c>
      <c r="AX129" s="10" t="s">
        <v>70</v>
      </c>
      <c r="AY129" s="165" t="s">
        <v>112</v>
      </c>
    </row>
    <row r="130" spans="2:51" s="11" customFormat="1" ht="13.5">
      <c r="B130" s="172"/>
      <c r="D130" s="173" t="s">
        <v>123</v>
      </c>
      <c r="E130" s="174" t="s">
        <v>3</v>
      </c>
      <c r="F130" s="175" t="s">
        <v>124</v>
      </c>
      <c r="H130" s="176">
        <v>1</v>
      </c>
      <c r="I130" s="177"/>
      <c r="L130" s="172"/>
      <c r="M130" s="178"/>
      <c r="N130" s="179"/>
      <c r="O130" s="179"/>
      <c r="P130" s="179"/>
      <c r="Q130" s="179"/>
      <c r="R130" s="179"/>
      <c r="S130" s="179"/>
      <c r="T130" s="180"/>
      <c r="AT130" s="181" t="s">
        <v>123</v>
      </c>
      <c r="AU130" s="181" t="s">
        <v>77</v>
      </c>
      <c r="AV130" s="11" t="s">
        <v>111</v>
      </c>
      <c r="AW130" s="11" t="s">
        <v>34</v>
      </c>
      <c r="AX130" s="11" t="s">
        <v>77</v>
      </c>
      <c r="AY130" s="181" t="s">
        <v>112</v>
      </c>
    </row>
    <row r="131" spans="2:65" s="1" customFormat="1" ht="22.5" customHeight="1">
      <c r="B131" s="147"/>
      <c r="C131" s="293" t="s">
        <v>185</v>
      </c>
      <c r="D131" s="293" t="s">
        <v>113</v>
      </c>
      <c r="E131" s="294" t="s">
        <v>274</v>
      </c>
      <c r="F131" s="295" t="s">
        <v>275</v>
      </c>
      <c r="G131" s="296" t="s">
        <v>116</v>
      </c>
      <c r="H131" s="297">
        <v>1</v>
      </c>
      <c r="I131" s="298"/>
      <c r="J131" s="298">
        <f>ROUND(I131*H131,2)</f>
        <v>0</v>
      </c>
      <c r="K131" s="295" t="s">
        <v>3</v>
      </c>
      <c r="L131" s="32"/>
      <c r="M131" s="155" t="s">
        <v>3</v>
      </c>
      <c r="N131" s="156" t="s">
        <v>41</v>
      </c>
      <c r="O131" s="33"/>
      <c r="P131" s="157">
        <f>O131*H131</f>
        <v>0</v>
      </c>
      <c r="Q131" s="157">
        <v>0</v>
      </c>
      <c r="R131" s="157">
        <f>Q131*H131</f>
        <v>0</v>
      </c>
      <c r="S131" s="157">
        <v>0</v>
      </c>
      <c r="T131" s="158">
        <f>S131*H131</f>
        <v>0</v>
      </c>
      <c r="AR131" s="15" t="s">
        <v>223</v>
      </c>
      <c r="AT131" s="15" t="s">
        <v>113</v>
      </c>
      <c r="AU131" s="15" t="s">
        <v>77</v>
      </c>
      <c r="AY131" s="15" t="s">
        <v>112</v>
      </c>
      <c r="BE131" s="159">
        <f>IF(N131="základní",J131,0)</f>
        <v>0</v>
      </c>
      <c r="BF131" s="159">
        <f>IF(N131="snížená",J131,0)</f>
        <v>0</v>
      </c>
      <c r="BG131" s="159">
        <f>IF(N131="zákl. přenesená",J131,0)</f>
        <v>0</v>
      </c>
      <c r="BH131" s="159">
        <f>IF(N131="sníž. přenesená",J131,0)</f>
        <v>0</v>
      </c>
      <c r="BI131" s="159">
        <f>IF(N131="nulová",J131,0)</f>
        <v>0</v>
      </c>
      <c r="BJ131" s="15" t="s">
        <v>77</v>
      </c>
      <c r="BK131" s="159">
        <f>ROUND(I131*H131,2)</f>
        <v>0</v>
      </c>
      <c r="BL131" s="15" t="s">
        <v>223</v>
      </c>
      <c r="BM131" s="15" t="s">
        <v>276</v>
      </c>
    </row>
    <row r="132" spans="2:47" s="1" customFormat="1" ht="13.5">
      <c r="B132" s="32"/>
      <c r="D132" s="160" t="s">
        <v>119</v>
      </c>
      <c r="F132" s="161" t="s">
        <v>277</v>
      </c>
      <c r="I132" s="162"/>
      <c r="L132" s="32"/>
      <c r="M132" s="62"/>
      <c r="N132" s="33"/>
      <c r="O132" s="33"/>
      <c r="P132" s="33"/>
      <c r="Q132" s="33"/>
      <c r="R132" s="33"/>
      <c r="S132" s="33"/>
      <c r="T132" s="63"/>
      <c r="AT132" s="15" t="s">
        <v>119</v>
      </c>
      <c r="AU132" s="15" t="s">
        <v>77</v>
      </c>
    </row>
    <row r="133" spans="2:47" s="1" customFormat="1" ht="81">
      <c r="B133" s="32"/>
      <c r="D133" s="160" t="s">
        <v>121</v>
      </c>
      <c r="F133" s="163" t="s">
        <v>278</v>
      </c>
      <c r="I133" s="162"/>
      <c r="L133" s="32"/>
      <c r="M133" s="62"/>
      <c r="N133" s="33"/>
      <c r="O133" s="33"/>
      <c r="P133" s="33"/>
      <c r="Q133" s="33"/>
      <c r="R133" s="33"/>
      <c r="S133" s="33"/>
      <c r="T133" s="63"/>
      <c r="AT133" s="15" t="s">
        <v>121</v>
      </c>
      <c r="AU133" s="15" t="s">
        <v>77</v>
      </c>
    </row>
    <row r="134" spans="2:51" s="10" customFormat="1" ht="13.5">
      <c r="B134" s="164"/>
      <c r="D134" s="160" t="s">
        <v>123</v>
      </c>
      <c r="E134" s="165" t="s">
        <v>3</v>
      </c>
      <c r="F134" s="166" t="s">
        <v>77</v>
      </c>
      <c r="H134" s="167">
        <v>1</v>
      </c>
      <c r="I134" s="168"/>
      <c r="L134" s="164"/>
      <c r="M134" s="169"/>
      <c r="N134" s="170"/>
      <c r="O134" s="170"/>
      <c r="P134" s="170"/>
      <c r="Q134" s="170"/>
      <c r="R134" s="170"/>
      <c r="S134" s="170"/>
      <c r="T134" s="171"/>
      <c r="AT134" s="165" t="s">
        <v>123</v>
      </c>
      <c r="AU134" s="165" t="s">
        <v>77</v>
      </c>
      <c r="AV134" s="10" t="s">
        <v>79</v>
      </c>
      <c r="AW134" s="10" t="s">
        <v>34</v>
      </c>
      <c r="AX134" s="10" t="s">
        <v>70</v>
      </c>
      <c r="AY134" s="165" t="s">
        <v>112</v>
      </c>
    </row>
    <row r="135" spans="2:51" s="11" customFormat="1" ht="13.5">
      <c r="B135" s="172"/>
      <c r="D135" s="160" t="s">
        <v>123</v>
      </c>
      <c r="E135" s="182" t="s">
        <v>3</v>
      </c>
      <c r="F135" s="183" t="s">
        <v>124</v>
      </c>
      <c r="H135" s="184">
        <v>1</v>
      </c>
      <c r="I135" s="177"/>
      <c r="L135" s="172"/>
      <c r="M135" s="185"/>
      <c r="N135" s="186"/>
      <c r="O135" s="186"/>
      <c r="P135" s="186"/>
      <c r="Q135" s="186"/>
      <c r="R135" s="186"/>
      <c r="S135" s="186"/>
      <c r="T135" s="187"/>
      <c r="AT135" s="181" t="s">
        <v>123</v>
      </c>
      <c r="AU135" s="181" t="s">
        <v>77</v>
      </c>
      <c r="AV135" s="11" t="s">
        <v>111</v>
      </c>
      <c r="AW135" s="11" t="s">
        <v>34</v>
      </c>
      <c r="AX135" s="11" t="s">
        <v>77</v>
      </c>
      <c r="AY135" s="181" t="s">
        <v>112</v>
      </c>
    </row>
    <row r="136" spans="2:12" s="1" customFormat="1" ht="6.75" customHeight="1">
      <c r="B136" s="48"/>
      <c r="C136" s="49"/>
      <c r="D136" s="49"/>
      <c r="E136" s="49"/>
      <c r="F136" s="49"/>
      <c r="G136" s="49"/>
      <c r="H136" s="49"/>
      <c r="I136" s="110"/>
      <c r="J136" s="49"/>
      <c r="K136" s="49"/>
      <c r="L136" s="32"/>
    </row>
    <row r="141" spans="5:6" ht="13.5">
      <c r="E141" s="299"/>
      <c r="F141" s="300" t="s">
        <v>481</v>
      </c>
    </row>
    <row r="162" ht="13.5">
      <c r="AT162" s="188"/>
    </row>
  </sheetData>
  <sheetProtection/>
  <autoFilter ref="C76:K76"/>
  <mergeCells count="9">
    <mergeCell ref="G1:H1"/>
    <mergeCell ref="E7:H7"/>
    <mergeCell ref="E9:H9"/>
    <mergeCell ref="E24:H24"/>
    <mergeCell ref="L2:V2"/>
    <mergeCell ref="E47:H47"/>
    <mergeCell ref="E67:H67"/>
    <mergeCell ref="E69:H69"/>
    <mergeCell ref="E45:H45"/>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62"/>
  <sheetViews>
    <sheetView showGridLines="0" zoomScalePageLayoutView="0" workbookViewId="0" topLeftCell="A1">
      <pane ySplit="1" topLeftCell="BM71" activePane="bottomLeft" state="frozen"/>
      <selection pane="topLeft" activeCell="A1" sqref="A1"/>
      <selection pane="bottomLeft" activeCell="M86" sqref="M8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3"/>
      <c r="B1" s="197"/>
      <c r="C1" s="197"/>
      <c r="D1" s="196" t="s">
        <v>1</v>
      </c>
      <c r="E1" s="197"/>
      <c r="F1" s="198" t="s">
        <v>303</v>
      </c>
      <c r="G1" s="333" t="s">
        <v>304</v>
      </c>
      <c r="H1" s="333"/>
      <c r="I1" s="203"/>
      <c r="J1" s="198" t="s">
        <v>305</v>
      </c>
      <c r="K1" s="196" t="s">
        <v>87</v>
      </c>
      <c r="L1" s="198" t="s">
        <v>306</v>
      </c>
      <c r="M1" s="198"/>
      <c r="N1" s="198"/>
      <c r="O1" s="198"/>
      <c r="P1" s="198"/>
      <c r="Q1" s="198"/>
      <c r="R1" s="198"/>
      <c r="S1" s="198"/>
      <c r="T1" s="198"/>
      <c r="U1" s="194"/>
      <c r="V1" s="19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75" customHeight="1">
      <c r="L2" s="309"/>
      <c r="M2" s="309"/>
      <c r="N2" s="309"/>
      <c r="O2" s="309"/>
      <c r="P2" s="309"/>
      <c r="Q2" s="309"/>
      <c r="R2" s="309"/>
      <c r="S2" s="309"/>
      <c r="T2" s="309"/>
      <c r="U2" s="309"/>
      <c r="V2" s="309"/>
      <c r="AT2" s="15" t="s">
        <v>86</v>
      </c>
    </row>
    <row r="3" spans="2:46" ht="6.75" customHeight="1">
      <c r="B3" s="16"/>
      <c r="C3" s="17"/>
      <c r="D3" s="17"/>
      <c r="E3" s="17"/>
      <c r="F3" s="17"/>
      <c r="G3" s="17"/>
      <c r="H3" s="17"/>
      <c r="I3" s="91"/>
      <c r="J3" s="17"/>
      <c r="K3" s="18"/>
      <c r="AT3" s="15" t="s">
        <v>79</v>
      </c>
    </row>
    <row r="4" spans="2:46" ht="36.75" customHeight="1">
      <c r="B4" s="19"/>
      <c r="C4" s="20"/>
      <c r="D4" s="21" t="s">
        <v>88</v>
      </c>
      <c r="E4" s="20"/>
      <c r="F4" s="20"/>
      <c r="G4" s="20"/>
      <c r="H4" s="20"/>
      <c r="I4" s="92"/>
      <c r="J4" s="20"/>
      <c r="K4" s="22"/>
      <c r="M4" s="23" t="s">
        <v>11</v>
      </c>
      <c r="AT4" s="15" t="s">
        <v>4</v>
      </c>
    </row>
    <row r="5" spans="2:11" ht="6.75" customHeight="1">
      <c r="B5" s="19"/>
      <c r="C5" s="20"/>
      <c r="D5" s="20"/>
      <c r="E5" s="20"/>
      <c r="F5" s="20"/>
      <c r="G5" s="20"/>
      <c r="H5" s="20"/>
      <c r="I5" s="92"/>
      <c r="J5" s="20"/>
      <c r="K5" s="22"/>
    </row>
    <row r="6" spans="2:11" ht="15">
      <c r="B6" s="19"/>
      <c r="C6" s="20"/>
      <c r="D6" s="28" t="s">
        <v>17</v>
      </c>
      <c r="E6" s="20"/>
      <c r="F6" s="20"/>
      <c r="G6" s="20"/>
      <c r="H6" s="20"/>
      <c r="I6" s="92"/>
      <c r="J6" s="20"/>
      <c r="K6" s="22"/>
    </row>
    <row r="7" spans="2:11" ht="22.5" customHeight="1">
      <c r="B7" s="19"/>
      <c r="C7" s="20"/>
      <c r="D7" s="20"/>
      <c r="E7" s="332" t="str">
        <f>'Rekapitulace stavby'!K6</f>
        <v>Vedlejší a ostatní rozpočtové náklady</v>
      </c>
      <c r="F7" s="323"/>
      <c r="G7" s="323"/>
      <c r="H7" s="323"/>
      <c r="I7" s="92"/>
      <c r="J7" s="20"/>
      <c r="K7" s="22"/>
    </row>
    <row r="8" spans="2:11" s="1" customFormat="1" ht="15">
      <c r="B8" s="32"/>
      <c r="C8" s="33"/>
      <c r="D8" s="28" t="s">
        <v>89</v>
      </c>
      <c r="E8" s="33"/>
      <c r="F8" s="33"/>
      <c r="G8" s="33"/>
      <c r="H8" s="33"/>
      <c r="I8" s="93"/>
      <c r="J8" s="33"/>
      <c r="K8" s="36"/>
    </row>
    <row r="9" spans="2:11" s="1" customFormat="1" ht="36.75" customHeight="1">
      <c r="B9" s="32"/>
      <c r="C9" s="33"/>
      <c r="D9" s="33"/>
      <c r="E9" s="330" t="s">
        <v>279</v>
      </c>
      <c r="F9" s="241"/>
      <c r="G9" s="241"/>
      <c r="H9" s="241"/>
      <c r="I9" s="93"/>
      <c r="J9" s="33"/>
      <c r="K9" s="36"/>
    </row>
    <row r="10" spans="2:11" s="1" customFormat="1" ht="13.5">
      <c r="B10" s="32"/>
      <c r="C10" s="33"/>
      <c r="D10" s="33"/>
      <c r="E10" s="33"/>
      <c r="F10" s="33"/>
      <c r="G10" s="33"/>
      <c r="H10" s="33"/>
      <c r="I10" s="93"/>
      <c r="J10" s="33"/>
      <c r="K10" s="36"/>
    </row>
    <row r="11" spans="2:11" s="1" customFormat="1" ht="14.25" customHeight="1">
      <c r="B11" s="32"/>
      <c r="C11" s="33"/>
      <c r="D11" s="28" t="s">
        <v>19</v>
      </c>
      <c r="E11" s="33"/>
      <c r="F11" s="26" t="s">
        <v>3</v>
      </c>
      <c r="G11" s="33"/>
      <c r="H11" s="33"/>
      <c r="I11" s="94" t="s">
        <v>20</v>
      </c>
      <c r="J11" s="26" t="s">
        <v>3</v>
      </c>
      <c r="K11" s="36"/>
    </row>
    <row r="12" spans="2:11" s="1" customFormat="1" ht="14.25" customHeight="1">
      <c r="B12" s="32"/>
      <c r="C12" s="33"/>
      <c r="D12" s="28" t="s">
        <v>21</v>
      </c>
      <c r="E12" s="33"/>
      <c r="F12" s="26" t="s">
        <v>22</v>
      </c>
      <c r="G12" s="33"/>
      <c r="H12" s="33"/>
      <c r="I12" s="94" t="s">
        <v>23</v>
      </c>
      <c r="J12" s="95" t="str">
        <f>'Rekapitulace stavby'!AN8</f>
        <v>2.6.2016</v>
      </c>
      <c r="K12" s="36"/>
    </row>
    <row r="13" spans="2:11" s="1" customFormat="1" ht="10.5" customHeight="1">
      <c r="B13" s="32"/>
      <c r="C13" s="33"/>
      <c r="D13" s="33"/>
      <c r="E13" s="33"/>
      <c r="F13" s="33"/>
      <c r="G13" s="33"/>
      <c r="H13" s="33"/>
      <c r="I13" s="93"/>
      <c r="J13" s="33"/>
      <c r="K13" s="36"/>
    </row>
    <row r="14" spans="2:11" s="1" customFormat="1" ht="14.25" customHeight="1">
      <c r="B14" s="32"/>
      <c r="C14" s="33"/>
      <c r="D14" s="28" t="s">
        <v>25</v>
      </c>
      <c r="E14" s="33"/>
      <c r="F14" s="33"/>
      <c r="G14" s="33"/>
      <c r="H14" s="33"/>
      <c r="I14" s="94" t="s">
        <v>26</v>
      </c>
      <c r="J14" s="26" t="s">
        <v>27</v>
      </c>
      <c r="K14" s="36"/>
    </row>
    <row r="15" spans="2:11" s="1" customFormat="1" ht="18" customHeight="1">
      <c r="B15" s="32"/>
      <c r="C15" s="33"/>
      <c r="D15" s="33"/>
      <c r="E15" s="26" t="s">
        <v>28</v>
      </c>
      <c r="F15" s="33"/>
      <c r="G15" s="33"/>
      <c r="H15" s="33"/>
      <c r="I15" s="94" t="s">
        <v>29</v>
      </c>
      <c r="J15" s="26" t="s">
        <v>30</v>
      </c>
      <c r="K15" s="36"/>
    </row>
    <row r="16" spans="2:11" s="1" customFormat="1" ht="6.75" customHeight="1">
      <c r="B16" s="32"/>
      <c r="C16" s="33"/>
      <c r="D16" s="33"/>
      <c r="E16" s="33"/>
      <c r="F16" s="33"/>
      <c r="G16" s="33"/>
      <c r="H16" s="33"/>
      <c r="I16" s="93"/>
      <c r="J16" s="33"/>
      <c r="K16" s="36"/>
    </row>
    <row r="17" spans="2:11" s="1" customFormat="1" ht="14.25" customHeight="1">
      <c r="B17" s="32"/>
      <c r="C17" s="33"/>
      <c r="D17" s="28" t="s">
        <v>31</v>
      </c>
      <c r="E17" s="33"/>
      <c r="F17" s="33"/>
      <c r="G17" s="33"/>
      <c r="H17" s="33"/>
      <c r="I17" s="94" t="s">
        <v>26</v>
      </c>
      <c r="J17" s="26">
        <f>IF('Rekapitulace stavby'!AN13="Vyplň údaj","",IF('Rekapitulace stavby'!AN13="","",'Rekapitulace stavby'!AN13))</f>
      </c>
      <c r="K17" s="36"/>
    </row>
    <row r="18" spans="2:11" s="1" customFormat="1" ht="18" customHeight="1">
      <c r="B18" s="32"/>
      <c r="C18" s="33"/>
      <c r="D18" s="33"/>
      <c r="E18" s="26">
        <f>IF('Rekapitulace stavby'!E14="Vyplň údaj","",IF('Rekapitulace stavby'!E14="","",'Rekapitulace stavby'!E14))</f>
      </c>
      <c r="F18" s="33"/>
      <c r="G18" s="33"/>
      <c r="H18" s="33"/>
      <c r="I18" s="94" t="s">
        <v>29</v>
      </c>
      <c r="J18" s="26">
        <f>IF('Rekapitulace stavby'!AN14="Vyplň údaj","",IF('Rekapitulace stavby'!AN14="","",'Rekapitulace stavby'!AN14))</f>
      </c>
      <c r="K18" s="36"/>
    </row>
    <row r="19" spans="2:11" s="1" customFormat="1" ht="6.75" customHeight="1">
      <c r="B19" s="32"/>
      <c r="C19" s="33"/>
      <c r="D19" s="33"/>
      <c r="E19" s="33"/>
      <c r="F19" s="33"/>
      <c r="G19" s="33"/>
      <c r="H19" s="33"/>
      <c r="I19" s="93"/>
      <c r="J19" s="33"/>
      <c r="K19" s="36"/>
    </row>
    <row r="20" spans="2:11" s="1" customFormat="1" ht="14.25" customHeight="1">
      <c r="B20" s="32"/>
      <c r="C20" s="33"/>
      <c r="D20" s="28" t="s">
        <v>33</v>
      </c>
      <c r="E20" s="33"/>
      <c r="F20" s="33"/>
      <c r="G20" s="33"/>
      <c r="H20" s="33"/>
      <c r="I20" s="94" t="s">
        <v>26</v>
      </c>
      <c r="J20" s="26">
        <f>IF('Rekapitulace stavby'!AN16="","",'Rekapitulace stavby'!AN16)</f>
      </c>
      <c r="K20" s="36"/>
    </row>
    <row r="21" spans="2:11" s="1" customFormat="1" ht="18" customHeight="1">
      <c r="B21" s="32"/>
      <c r="C21" s="33"/>
      <c r="D21" s="33"/>
      <c r="E21" s="26" t="str">
        <f>IF('Rekapitulace stavby'!E17="","",'Rekapitulace stavby'!E17)</f>
        <v> </v>
      </c>
      <c r="F21" s="33"/>
      <c r="G21" s="33"/>
      <c r="H21" s="33"/>
      <c r="I21" s="94" t="s">
        <v>29</v>
      </c>
      <c r="J21" s="26">
        <f>IF('Rekapitulace stavby'!AN17="","",'Rekapitulace stavby'!AN17)</f>
      </c>
      <c r="K21" s="36"/>
    </row>
    <row r="22" spans="2:11" s="1" customFormat="1" ht="6.75" customHeight="1">
      <c r="B22" s="32"/>
      <c r="C22" s="33"/>
      <c r="D22" s="33"/>
      <c r="E22" s="33"/>
      <c r="F22" s="33"/>
      <c r="G22" s="33"/>
      <c r="H22" s="33"/>
      <c r="I22" s="93"/>
      <c r="J22" s="33"/>
      <c r="K22" s="36"/>
    </row>
    <row r="23" spans="2:11" s="1" customFormat="1" ht="14.25" customHeight="1">
      <c r="B23" s="32"/>
      <c r="C23" s="33"/>
      <c r="D23" s="28" t="s">
        <v>35</v>
      </c>
      <c r="E23" s="33"/>
      <c r="F23" s="33"/>
      <c r="G23" s="33"/>
      <c r="H23" s="33"/>
      <c r="I23" s="93"/>
      <c r="J23" s="33"/>
      <c r="K23" s="36"/>
    </row>
    <row r="24" spans="2:11" s="6" customFormat="1" ht="22.5" customHeight="1">
      <c r="B24" s="96"/>
      <c r="C24" s="97"/>
      <c r="D24" s="97"/>
      <c r="E24" s="326" t="s">
        <v>3</v>
      </c>
      <c r="F24" s="334"/>
      <c r="G24" s="334"/>
      <c r="H24" s="334"/>
      <c r="I24" s="98"/>
      <c r="J24" s="97"/>
      <c r="K24" s="99"/>
    </row>
    <row r="25" spans="2:11" s="1" customFormat="1" ht="6.75" customHeight="1">
      <c r="B25" s="32"/>
      <c r="C25" s="33"/>
      <c r="D25" s="33"/>
      <c r="E25" s="33"/>
      <c r="F25" s="33"/>
      <c r="G25" s="33"/>
      <c r="H25" s="33"/>
      <c r="I25" s="93"/>
      <c r="J25" s="33"/>
      <c r="K25" s="36"/>
    </row>
    <row r="26" spans="2:11" s="1" customFormat="1" ht="6.75" customHeight="1">
      <c r="B26" s="32"/>
      <c r="C26" s="33"/>
      <c r="D26" s="60"/>
      <c r="E26" s="60"/>
      <c r="F26" s="60"/>
      <c r="G26" s="60"/>
      <c r="H26" s="60"/>
      <c r="I26" s="100"/>
      <c r="J26" s="60"/>
      <c r="K26" s="101"/>
    </row>
    <row r="27" spans="2:11" s="1" customFormat="1" ht="24.75" customHeight="1">
      <c r="B27" s="32"/>
      <c r="C27" s="33"/>
      <c r="D27" s="102" t="s">
        <v>36</v>
      </c>
      <c r="E27" s="33"/>
      <c r="F27" s="33"/>
      <c r="G27" s="33"/>
      <c r="H27" s="33"/>
      <c r="I27" s="93"/>
      <c r="J27" s="103">
        <f>ROUND(J77,2)</f>
        <v>0</v>
      </c>
      <c r="K27" s="36"/>
    </row>
    <row r="28" spans="2:11" s="1" customFormat="1" ht="6.75" customHeight="1">
      <c r="B28" s="32"/>
      <c r="C28" s="33"/>
      <c r="D28" s="60"/>
      <c r="E28" s="60"/>
      <c r="F28" s="60"/>
      <c r="G28" s="60"/>
      <c r="H28" s="60"/>
      <c r="I28" s="100"/>
      <c r="J28" s="60"/>
      <c r="K28" s="101"/>
    </row>
    <row r="29" spans="2:11" s="1" customFormat="1" ht="14.25" customHeight="1">
      <c r="B29" s="32"/>
      <c r="C29" s="33"/>
      <c r="D29" s="33"/>
      <c r="E29" s="33"/>
      <c r="F29" s="37" t="s">
        <v>38</v>
      </c>
      <c r="G29" s="33"/>
      <c r="H29" s="33"/>
      <c r="I29" s="104" t="s">
        <v>37</v>
      </c>
      <c r="J29" s="37" t="s">
        <v>39</v>
      </c>
      <c r="K29" s="36"/>
    </row>
    <row r="30" spans="2:11" s="1" customFormat="1" ht="14.25" customHeight="1">
      <c r="B30" s="32"/>
      <c r="C30" s="33"/>
      <c r="D30" s="40" t="s">
        <v>40</v>
      </c>
      <c r="E30" s="40" t="s">
        <v>41</v>
      </c>
      <c r="F30" s="105">
        <f>ROUND(SUM(BE77:BE88),2)</f>
        <v>0</v>
      </c>
      <c r="G30" s="33"/>
      <c r="H30" s="33"/>
      <c r="I30" s="106">
        <v>0.21</v>
      </c>
      <c r="J30" s="105">
        <f>ROUND(ROUND((SUM(BE77:BE88)),2)*I30,2)</f>
        <v>0</v>
      </c>
      <c r="K30" s="36"/>
    </row>
    <row r="31" spans="2:11" s="1" customFormat="1" ht="14.25" customHeight="1">
      <c r="B31" s="32"/>
      <c r="C31" s="33"/>
      <c r="D31" s="33"/>
      <c r="E31" s="40" t="s">
        <v>42</v>
      </c>
      <c r="F31" s="105">
        <f>ROUND(SUM(BF77:BF88),2)</f>
        <v>0</v>
      </c>
      <c r="G31" s="33"/>
      <c r="H31" s="33"/>
      <c r="I31" s="106">
        <v>0.15</v>
      </c>
      <c r="J31" s="105">
        <f>ROUND(ROUND((SUM(BF77:BF88)),2)*I31,2)</f>
        <v>0</v>
      </c>
      <c r="K31" s="36"/>
    </row>
    <row r="32" spans="2:11" s="1" customFormat="1" ht="14.25" customHeight="1" hidden="1">
      <c r="B32" s="32"/>
      <c r="C32" s="33"/>
      <c r="D32" s="33"/>
      <c r="E32" s="40" t="s">
        <v>43</v>
      </c>
      <c r="F32" s="105">
        <f>ROUND(SUM(BG77:BG88),2)</f>
        <v>0</v>
      </c>
      <c r="G32" s="33"/>
      <c r="H32" s="33"/>
      <c r="I32" s="106">
        <v>0.21</v>
      </c>
      <c r="J32" s="105">
        <v>0</v>
      </c>
      <c r="K32" s="36"/>
    </row>
    <row r="33" spans="2:11" s="1" customFormat="1" ht="14.25" customHeight="1" hidden="1">
      <c r="B33" s="32"/>
      <c r="C33" s="33"/>
      <c r="D33" s="33"/>
      <c r="E33" s="40" t="s">
        <v>44</v>
      </c>
      <c r="F33" s="105">
        <f>ROUND(SUM(BH77:BH88),2)</f>
        <v>0</v>
      </c>
      <c r="G33" s="33"/>
      <c r="H33" s="33"/>
      <c r="I33" s="106">
        <v>0.15</v>
      </c>
      <c r="J33" s="105">
        <v>0</v>
      </c>
      <c r="K33" s="36"/>
    </row>
    <row r="34" spans="2:11" s="1" customFormat="1" ht="14.25" customHeight="1" hidden="1">
      <c r="B34" s="32"/>
      <c r="C34" s="33"/>
      <c r="D34" s="33"/>
      <c r="E34" s="40" t="s">
        <v>45</v>
      </c>
      <c r="F34" s="105">
        <f>ROUND(SUM(BI77:BI88),2)</f>
        <v>0</v>
      </c>
      <c r="G34" s="33"/>
      <c r="H34" s="33"/>
      <c r="I34" s="106">
        <v>0</v>
      </c>
      <c r="J34" s="105">
        <v>0</v>
      </c>
      <c r="K34" s="36"/>
    </row>
    <row r="35" spans="2:11" s="1" customFormat="1" ht="6.75" customHeight="1">
      <c r="B35" s="32"/>
      <c r="C35" s="33"/>
      <c r="D35" s="33"/>
      <c r="E35" s="33"/>
      <c r="F35" s="33"/>
      <c r="G35" s="33"/>
      <c r="H35" s="33"/>
      <c r="I35" s="93"/>
      <c r="J35" s="33"/>
      <c r="K35" s="36"/>
    </row>
    <row r="36" spans="2:11" s="1" customFormat="1" ht="24.75" customHeight="1">
      <c r="B36" s="32"/>
      <c r="C36" s="42"/>
      <c r="D36" s="43" t="s">
        <v>46</v>
      </c>
      <c r="E36" s="44"/>
      <c r="F36" s="44"/>
      <c r="G36" s="107" t="s">
        <v>47</v>
      </c>
      <c r="H36" s="45" t="s">
        <v>48</v>
      </c>
      <c r="I36" s="108"/>
      <c r="J36" s="46">
        <f>SUM(J27:J34)</f>
        <v>0</v>
      </c>
      <c r="K36" s="109"/>
    </row>
    <row r="37" spans="2:11" s="1" customFormat="1" ht="14.25" customHeight="1">
      <c r="B37" s="48"/>
      <c r="C37" s="49"/>
      <c r="D37" s="49"/>
      <c r="E37" s="49"/>
      <c r="F37" s="49"/>
      <c r="G37" s="49"/>
      <c r="H37" s="49"/>
      <c r="I37" s="110"/>
      <c r="J37" s="49"/>
      <c r="K37" s="50"/>
    </row>
    <row r="41" spans="2:11" s="1" customFormat="1" ht="6.75" customHeight="1">
      <c r="B41" s="51"/>
      <c r="C41" s="52"/>
      <c r="D41" s="52"/>
      <c r="E41" s="52"/>
      <c r="F41" s="52"/>
      <c r="G41" s="52"/>
      <c r="H41" s="52"/>
      <c r="I41" s="111"/>
      <c r="J41" s="52"/>
      <c r="K41" s="112"/>
    </row>
    <row r="42" spans="2:11" s="1" customFormat="1" ht="36.75" customHeight="1">
      <c r="B42" s="32"/>
      <c r="C42" s="21" t="s">
        <v>91</v>
      </c>
      <c r="D42" s="33"/>
      <c r="E42" s="33"/>
      <c r="F42" s="33"/>
      <c r="G42" s="33"/>
      <c r="H42" s="33"/>
      <c r="I42" s="93"/>
      <c r="J42" s="33"/>
      <c r="K42" s="36"/>
    </row>
    <row r="43" spans="2:11" s="1" customFormat="1" ht="6.75" customHeight="1">
      <c r="B43" s="32"/>
      <c r="C43" s="33"/>
      <c r="D43" s="33"/>
      <c r="E43" s="33"/>
      <c r="F43" s="33"/>
      <c r="G43" s="33"/>
      <c r="H43" s="33"/>
      <c r="I43" s="93"/>
      <c r="J43" s="33"/>
      <c r="K43" s="36"/>
    </row>
    <row r="44" spans="2:11" s="1" customFormat="1" ht="14.25" customHeight="1">
      <c r="B44" s="32"/>
      <c r="C44" s="28" t="s">
        <v>17</v>
      </c>
      <c r="D44" s="33"/>
      <c r="E44" s="33"/>
      <c r="F44" s="33"/>
      <c r="G44" s="33"/>
      <c r="H44" s="33"/>
      <c r="I44" s="93"/>
      <c r="J44" s="33"/>
      <c r="K44" s="36"/>
    </row>
    <row r="45" spans="2:11" s="1" customFormat="1" ht="22.5" customHeight="1">
      <c r="B45" s="32"/>
      <c r="C45" s="33"/>
      <c r="D45" s="33"/>
      <c r="E45" s="332" t="str">
        <f>E7</f>
        <v>Vedlejší a ostatní rozpočtové náklady</v>
      </c>
      <c r="F45" s="241"/>
      <c r="G45" s="241"/>
      <c r="H45" s="241"/>
      <c r="I45" s="93"/>
      <c r="J45" s="33"/>
      <c r="K45" s="36"/>
    </row>
    <row r="46" spans="2:11" s="1" customFormat="1" ht="14.25" customHeight="1">
      <c r="B46" s="32"/>
      <c r="C46" s="28" t="s">
        <v>89</v>
      </c>
      <c r="D46" s="33"/>
      <c r="E46" s="33"/>
      <c r="F46" s="33"/>
      <c r="G46" s="33"/>
      <c r="H46" s="33"/>
      <c r="I46" s="93"/>
      <c r="J46" s="33"/>
      <c r="K46" s="36"/>
    </row>
    <row r="47" spans="2:11" s="1" customFormat="1" ht="23.25" customHeight="1">
      <c r="B47" s="32"/>
      <c r="C47" s="33"/>
      <c r="D47" s="33"/>
      <c r="E47" s="330" t="str">
        <f>E9</f>
        <v>VRN.2 - Náklady na zajištění archeologických prací</v>
      </c>
      <c r="F47" s="241"/>
      <c r="G47" s="241"/>
      <c r="H47" s="241"/>
      <c r="I47" s="93"/>
      <c r="J47" s="33"/>
      <c r="K47" s="36"/>
    </row>
    <row r="48" spans="2:11" s="1" customFormat="1" ht="6.75" customHeight="1">
      <c r="B48" s="32"/>
      <c r="C48" s="33"/>
      <c r="D48" s="33"/>
      <c r="E48" s="33"/>
      <c r="F48" s="33"/>
      <c r="G48" s="33"/>
      <c r="H48" s="33"/>
      <c r="I48" s="93"/>
      <c r="J48" s="33"/>
      <c r="K48" s="36"/>
    </row>
    <row r="49" spans="2:11" s="1" customFormat="1" ht="18" customHeight="1">
      <c r="B49" s="32"/>
      <c r="C49" s="28" t="s">
        <v>21</v>
      </c>
      <c r="D49" s="33"/>
      <c r="E49" s="33"/>
      <c r="F49" s="26" t="str">
        <f>F12</f>
        <v> </v>
      </c>
      <c r="G49" s="33"/>
      <c r="H49" s="33"/>
      <c r="I49" s="94" t="s">
        <v>23</v>
      </c>
      <c r="J49" s="95" t="str">
        <f>IF(J12="","",J12)</f>
        <v>2.6.2016</v>
      </c>
      <c r="K49" s="36"/>
    </row>
    <row r="50" spans="2:11" s="1" customFormat="1" ht="6.75" customHeight="1">
      <c r="B50" s="32"/>
      <c r="C50" s="33"/>
      <c r="D50" s="33"/>
      <c r="E50" s="33"/>
      <c r="F50" s="33"/>
      <c r="G50" s="33"/>
      <c r="H50" s="33"/>
      <c r="I50" s="93"/>
      <c r="J50" s="33"/>
      <c r="K50" s="36"/>
    </row>
    <row r="51" spans="2:11" s="1" customFormat="1" ht="15">
      <c r="B51" s="32"/>
      <c r="C51" s="28" t="s">
        <v>25</v>
      </c>
      <c r="D51" s="33"/>
      <c r="E51" s="33"/>
      <c r="F51" s="26" t="str">
        <f>E15</f>
        <v> Statutární město Olomouc</v>
      </c>
      <c r="G51" s="33"/>
      <c r="H51" s="33"/>
      <c r="I51" s="94" t="s">
        <v>33</v>
      </c>
      <c r="J51" s="26" t="str">
        <f>E21</f>
        <v> </v>
      </c>
      <c r="K51" s="36"/>
    </row>
    <row r="52" spans="2:11" s="1" customFormat="1" ht="14.25" customHeight="1">
      <c r="B52" s="32"/>
      <c r="C52" s="28" t="s">
        <v>31</v>
      </c>
      <c r="D52" s="33"/>
      <c r="E52" s="33"/>
      <c r="F52" s="26">
        <f>IF(E18="","",E18)</f>
      </c>
      <c r="G52" s="33"/>
      <c r="H52" s="33"/>
      <c r="I52" s="93"/>
      <c r="J52" s="33"/>
      <c r="K52" s="36"/>
    </row>
    <row r="53" spans="2:11" s="1" customFormat="1" ht="9.75" customHeight="1">
      <c r="B53" s="32"/>
      <c r="C53" s="33"/>
      <c r="D53" s="33"/>
      <c r="E53" s="33"/>
      <c r="F53" s="33"/>
      <c r="G53" s="33"/>
      <c r="H53" s="33"/>
      <c r="I53" s="93"/>
      <c r="J53" s="33"/>
      <c r="K53" s="36"/>
    </row>
    <row r="54" spans="2:11" s="1" customFormat="1" ht="29.25" customHeight="1">
      <c r="B54" s="32"/>
      <c r="C54" s="113" t="s">
        <v>92</v>
      </c>
      <c r="D54" s="42"/>
      <c r="E54" s="42"/>
      <c r="F54" s="42"/>
      <c r="G54" s="42"/>
      <c r="H54" s="42"/>
      <c r="I54" s="114"/>
      <c r="J54" s="115" t="s">
        <v>93</v>
      </c>
      <c r="K54" s="47"/>
    </row>
    <row r="55" spans="2:11" s="1" customFormat="1" ht="9.75" customHeight="1">
      <c r="B55" s="32"/>
      <c r="C55" s="33"/>
      <c r="D55" s="33"/>
      <c r="E55" s="33"/>
      <c r="F55" s="33"/>
      <c r="G55" s="33"/>
      <c r="H55" s="33"/>
      <c r="I55" s="93"/>
      <c r="J55" s="33"/>
      <c r="K55" s="36"/>
    </row>
    <row r="56" spans="2:47" s="1" customFormat="1" ht="29.25" customHeight="1">
      <c r="B56" s="32"/>
      <c r="C56" s="116" t="s">
        <v>94</v>
      </c>
      <c r="D56" s="33"/>
      <c r="E56" s="33"/>
      <c r="F56" s="33"/>
      <c r="G56" s="33"/>
      <c r="H56" s="33"/>
      <c r="I56" s="93"/>
      <c r="J56" s="103">
        <f>J77</f>
        <v>0</v>
      </c>
      <c r="K56" s="36"/>
      <c r="AU56" s="15" t="s">
        <v>95</v>
      </c>
    </row>
    <row r="57" spans="2:11" s="7" customFormat="1" ht="24.75" customHeight="1">
      <c r="B57" s="117"/>
      <c r="C57" s="118"/>
      <c r="D57" s="119" t="s">
        <v>218</v>
      </c>
      <c r="E57" s="120"/>
      <c r="F57" s="120"/>
      <c r="G57" s="120"/>
      <c r="H57" s="120"/>
      <c r="I57" s="121"/>
      <c r="J57" s="122">
        <f>J78</f>
        <v>0</v>
      </c>
      <c r="K57" s="123"/>
    </row>
    <row r="58" spans="2:11" s="1" customFormat="1" ht="21.75" customHeight="1">
      <c r="B58" s="32"/>
      <c r="C58" s="33"/>
      <c r="D58" s="33"/>
      <c r="E58" s="33"/>
      <c r="F58" s="33"/>
      <c r="G58" s="33"/>
      <c r="H58" s="33"/>
      <c r="I58" s="93"/>
      <c r="J58" s="33"/>
      <c r="K58" s="36"/>
    </row>
    <row r="59" spans="2:11" s="1" customFormat="1" ht="6.75" customHeight="1">
      <c r="B59" s="48"/>
      <c r="C59" s="49"/>
      <c r="D59" s="49"/>
      <c r="E59" s="49"/>
      <c r="F59" s="49"/>
      <c r="G59" s="49"/>
      <c r="H59" s="49"/>
      <c r="I59" s="110"/>
      <c r="J59" s="49"/>
      <c r="K59" s="50"/>
    </row>
    <row r="63" spans="2:12" s="1" customFormat="1" ht="6.75" customHeight="1">
      <c r="B63" s="51"/>
      <c r="C63" s="52"/>
      <c r="D63" s="52"/>
      <c r="E63" s="52"/>
      <c r="F63" s="52"/>
      <c r="G63" s="52"/>
      <c r="H63" s="52"/>
      <c r="I63" s="111"/>
      <c r="J63" s="52"/>
      <c r="K63" s="52"/>
      <c r="L63" s="32"/>
    </row>
    <row r="64" spans="2:12" s="1" customFormat="1" ht="36.75" customHeight="1">
      <c r="B64" s="32"/>
      <c r="C64" s="53" t="s">
        <v>97</v>
      </c>
      <c r="L64" s="32"/>
    </row>
    <row r="65" spans="2:12" s="1" customFormat="1" ht="6.75" customHeight="1">
      <c r="B65" s="32"/>
      <c r="L65" s="32"/>
    </row>
    <row r="66" spans="2:12" s="1" customFormat="1" ht="14.25" customHeight="1">
      <c r="B66" s="32"/>
      <c r="C66" s="55" t="s">
        <v>17</v>
      </c>
      <c r="L66" s="32"/>
    </row>
    <row r="67" spans="2:12" s="1" customFormat="1" ht="22.5" customHeight="1">
      <c r="B67" s="32"/>
      <c r="E67" s="331" t="str">
        <f>E7</f>
        <v>Vedlejší a ostatní rozpočtové náklady</v>
      </c>
      <c r="F67" s="303"/>
      <c r="G67" s="303"/>
      <c r="H67" s="303"/>
      <c r="L67" s="32"/>
    </row>
    <row r="68" spans="2:12" s="1" customFormat="1" ht="14.25" customHeight="1">
      <c r="B68" s="32"/>
      <c r="C68" s="55" t="s">
        <v>89</v>
      </c>
      <c r="L68" s="32"/>
    </row>
    <row r="69" spans="2:12" s="1" customFormat="1" ht="23.25" customHeight="1">
      <c r="B69" s="32"/>
      <c r="E69" s="315" t="str">
        <f>E9</f>
        <v>VRN.2 - Náklady na zajištění archeologických prací</v>
      </c>
      <c r="F69" s="303"/>
      <c r="G69" s="303"/>
      <c r="H69" s="303"/>
      <c r="L69" s="32"/>
    </row>
    <row r="70" spans="2:12" s="1" customFormat="1" ht="6.75" customHeight="1">
      <c r="B70" s="32"/>
      <c r="L70" s="32"/>
    </row>
    <row r="71" spans="2:12" s="1" customFormat="1" ht="18" customHeight="1">
      <c r="B71" s="32"/>
      <c r="C71" s="55" t="s">
        <v>21</v>
      </c>
      <c r="F71" s="124" t="str">
        <f>F12</f>
        <v> </v>
      </c>
      <c r="I71" s="125" t="s">
        <v>23</v>
      </c>
      <c r="J71" s="59" t="str">
        <f>IF(J12="","",J12)</f>
        <v>2.6.2016</v>
      </c>
      <c r="L71" s="32"/>
    </row>
    <row r="72" spans="2:12" s="1" customFormat="1" ht="6.75" customHeight="1">
      <c r="B72" s="32"/>
      <c r="L72" s="32"/>
    </row>
    <row r="73" spans="2:12" s="1" customFormat="1" ht="15">
      <c r="B73" s="32"/>
      <c r="C73" s="55" t="s">
        <v>25</v>
      </c>
      <c r="F73" s="124" t="str">
        <f>E15</f>
        <v> Statutární město Olomouc</v>
      </c>
      <c r="I73" s="125" t="s">
        <v>33</v>
      </c>
      <c r="J73" s="124" t="str">
        <f>E21</f>
        <v> </v>
      </c>
      <c r="L73" s="32"/>
    </row>
    <row r="74" spans="2:12" s="1" customFormat="1" ht="14.25" customHeight="1">
      <c r="B74" s="32"/>
      <c r="C74" s="55" t="s">
        <v>31</v>
      </c>
      <c r="F74" s="124">
        <f>IF(E18="","",E18)</f>
      </c>
      <c r="L74" s="32"/>
    </row>
    <row r="75" spans="2:12" s="1" customFormat="1" ht="9.75" customHeight="1">
      <c r="B75" s="32"/>
      <c r="L75" s="32"/>
    </row>
    <row r="76" spans="2:20" s="8" customFormat="1" ht="29.25" customHeight="1">
      <c r="B76" s="126"/>
      <c r="C76" s="127" t="s">
        <v>98</v>
      </c>
      <c r="D76" s="128" t="s">
        <v>55</v>
      </c>
      <c r="E76" s="128" t="s">
        <v>51</v>
      </c>
      <c r="F76" s="128" t="s">
        <v>99</v>
      </c>
      <c r="G76" s="128" t="s">
        <v>100</v>
      </c>
      <c r="H76" s="128" t="s">
        <v>101</v>
      </c>
      <c r="I76" s="129" t="s">
        <v>102</v>
      </c>
      <c r="J76" s="128" t="s">
        <v>93</v>
      </c>
      <c r="K76" s="130" t="s">
        <v>103</v>
      </c>
      <c r="L76" s="126"/>
      <c r="M76" s="65" t="s">
        <v>104</v>
      </c>
      <c r="N76" s="66" t="s">
        <v>40</v>
      </c>
      <c r="O76" s="66" t="s">
        <v>105</v>
      </c>
      <c r="P76" s="66" t="s">
        <v>106</v>
      </c>
      <c r="Q76" s="66" t="s">
        <v>107</v>
      </c>
      <c r="R76" s="66" t="s">
        <v>108</v>
      </c>
      <c r="S76" s="66" t="s">
        <v>109</v>
      </c>
      <c r="T76" s="67" t="s">
        <v>110</v>
      </c>
    </row>
    <row r="77" spans="2:63" s="1" customFormat="1" ht="29.25" customHeight="1">
      <c r="B77" s="32"/>
      <c r="C77" s="69" t="s">
        <v>94</v>
      </c>
      <c r="J77" s="131">
        <f>BK77</f>
        <v>0</v>
      </c>
      <c r="L77" s="32"/>
      <c r="M77" s="68"/>
      <c r="N77" s="60"/>
      <c r="O77" s="60"/>
      <c r="P77" s="132">
        <f>P78</f>
        <v>0</v>
      </c>
      <c r="Q77" s="60"/>
      <c r="R77" s="132">
        <f>R78</f>
        <v>0</v>
      </c>
      <c r="S77" s="60"/>
      <c r="T77" s="133">
        <f>T78</f>
        <v>0</v>
      </c>
      <c r="AT77" s="15" t="s">
        <v>69</v>
      </c>
      <c r="AU77" s="15" t="s">
        <v>95</v>
      </c>
      <c r="BK77" s="134">
        <f>BK78</f>
        <v>0</v>
      </c>
    </row>
    <row r="78" spans="2:63" s="9" customFormat="1" ht="36.75" customHeight="1">
      <c r="B78" s="135"/>
      <c r="D78" s="136" t="s">
        <v>69</v>
      </c>
      <c r="E78" s="137" t="s">
        <v>219</v>
      </c>
      <c r="F78" s="137" t="s">
        <v>220</v>
      </c>
      <c r="I78" s="138"/>
      <c r="J78" s="139">
        <f>BK78</f>
        <v>0</v>
      </c>
      <c r="L78" s="135"/>
      <c r="M78" s="140"/>
      <c r="N78" s="141"/>
      <c r="O78" s="141"/>
      <c r="P78" s="142">
        <f>SUM(P79:P88)</f>
        <v>0</v>
      </c>
      <c r="Q78" s="141"/>
      <c r="R78" s="142">
        <f>SUM(R79:R88)</f>
        <v>0</v>
      </c>
      <c r="S78" s="141"/>
      <c r="T78" s="143">
        <f>SUM(T79:T88)</f>
        <v>0</v>
      </c>
      <c r="AR78" s="144" t="s">
        <v>141</v>
      </c>
      <c r="AT78" s="145" t="s">
        <v>69</v>
      </c>
      <c r="AU78" s="145" t="s">
        <v>70</v>
      </c>
      <c r="AY78" s="144" t="s">
        <v>112</v>
      </c>
      <c r="BK78" s="146">
        <f>SUM(BK79:BK88)</f>
        <v>0</v>
      </c>
    </row>
    <row r="79" spans="2:65" s="1" customFormat="1" ht="22.5" customHeight="1">
      <c r="B79" s="147"/>
      <c r="C79" s="293" t="s">
        <v>77</v>
      </c>
      <c r="D79" s="293" t="s">
        <v>113</v>
      </c>
      <c r="E79" s="294" t="s">
        <v>280</v>
      </c>
      <c r="F79" s="295" t="s">
        <v>281</v>
      </c>
      <c r="G79" s="296" t="s">
        <v>282</v>
      </c>
      <c r="H79" s="297">
        <v>0</v>
      </c>
      <c r="I79" s="298"/>
      <c r="J79" s="298">
        <f>ROUND(I79*H79,2)</f>
        <v>0</v>
      </c>
      <c r="K79" s="295" t="s">
        <v>3</v>
      </c>
      <c r="L79" s="32"/>
      <c r="M79" s="155" t="s">
        <v>3</v>
      </c>
      <c r="N79" s="156" t="s">
        <v>41</v>
      </c>
      <c r="O79" s="33"/>
      <c r="P79" s="157">
        <f>O79*H79</f>
        <v>0</v>
      </c>
      <c r="Q79" s="157">
        <v>0</v>
      </c>
      <c r="R79" s="157">
        <f>Q79*H79</f>
        <v>0</v>
      </c>
      <c r="S79" s="157">
        <v>0</v>
      </c>
      <c r="T79" s="158">
        <f>S79*H79</f>
        <v>0</v>
      </c>
      <c r="AR79" s="15" t="s">
        <v>223</v>
      </c>
      <c r="AT79" s="15" t="s">
        <v>113</v>
      </c>
      <c r="AU79" s="15" t="s">
        <v>77</v>
      </c>
      <c r="AY79" s="15" t="s">
        <v>112</v>
      </c>
      <c r="BE79" s="159">
        <f>IF(N79="základní",J79,0)</f>
        <v>0</v>
      </c>
      <c r="BF79" s="159">
        <f>IF(N79="snížená",J79,0)</f>
        <v>0</v>
      </c>
      <c r="BG79" s="159">
        <f>IF(N79="zákl. přenesená",J79,0)</f>
        <v>0</v>
      </c>
      <c r="BH79" s="159">
        <f>IF(N79="sníž. přenesená",J79,0)</f>
        <v>0</v>
      </c>
      <c r="BI79" s="159">
        <f>IF(N79="nulová",J79,0)</f>
        <v>0</v>
      </c>
      <c r="BJ79" s="15" t="s">
        <v>77</v>
      </c>
      <c r="BK79" s="159">
        <f>ROUND(I79*H79,2)</f>
        <v>0</v>
      </c>
      <c r="BL79" s="15" t="s">
        <v>223</v>
      </c>
      <c r="BM79" s="15" t="s">
        <v>283</v>
      </c>
    </row>
    <row r="80" spans="2:47" s="1" customFormat="1" ht="13.5">
      <c r="B80" s="32"/>
      <c r="D80" s="160" t="s">
        <v>119</v>
      </c>
      <c r="F80" s="161" t="s">
        <v>281</v>
      </c>
      <c r="I80" s="162"/>
      <c r="L80" s="32"/>
      <c r="M80" s="62"/>
      <c r="N80" s="33"/>
      <c r="O80" s="33"/>
      <c r="P80" s="33"/>
      <c r="Q80" s="33"/>
      <c r="R80" s="33"/>
      <c r="S80" s="33"/>
      <c r="T80" s="63"/>
      <c r="AT80" s="15" t="s">
        <v>119</v>
      </c>
      <c r="AU80" s="15" t="s">
        <v>77</v>
      </c>
    </row>
    <row r="81" spans="2:47" s="1" customFormat="1" ht="27">
      <c r="B81" s="32"/>
      <c r="D81" s="173" t="s">
        <v>121</v>
      </c>
      <c r="F81" s="189" t="s">
        <v>284</v>
      </c>
      <c r="I81" s="162"/>
      <c r="L81" s="32"/>
      <c r="M81" s="62"/>
      <c r="N81" s="33"/>
      <c r="O81" s="33"/>
      <c r="P81" s="33"/>
      <c r="Q81" s="33"/>
      <c r="R81" s="33"/>
      <c r="S81" s="33"/>
      <c r="T81" s="63"/>
      <c r="AT81" s="15" t="s">
        <v>121</v>
      </c>
      <c r="AU81" s="15" t="s">
        <v>77</v>
      </c>
    </row>
    <row r="82" spans="2:65" s="1" customFormat="1" ht="22.5" customHeight="1">
      <c r="B82" s="147"/>
      <c r="C82" s="293" t="s">
        <v>79</v>
      </c>
      <c r="D82" s="293" t="s">
        <v>113</v>
      </c>
      <c r="E82" s="294" t="s">
        <v>285</v>
      </c>
      <c r="F82" s="295" t="s">
        <v>286</v>
      </c>
      <c r="G82" s="296" t="s">
        <v>287</v>
      </c>
      <c r="H82" s="297">
        <v>0</v>
      </c>
      <c r="I82" s="298"/>
      <c r="J82" s="298">
        <f>ROUND(I82*H82,2)</f>
        <v>0</v>
      </c>
      <c r="K82" s="295" t="s">
        <v>3</v>
      </c>
      <c r="L82" s="32"/>
      <c r="M82" s="155" t="s">
        <v>3</v>
      </c>
      <c r="N82" s="156" t="s">
        <v>41</v>
      </c>
      <c r="O82" s="33"/>
      <c r="P82" s="157">
        <f>O82*H82</f>
        <v>0</v>
      </c>
      <c r="Q82" s="157">
        <v>0</v>
      </c>
      <c r="R82" s="157">
        <f>Q82*H82</f>
        <v>0</v>
      </c>
      <c r="S82" s="157">
        <v>0</v>
      </c>
      <c r="T82" s="158">
        <f>S82*H82</f>
        <v>0</v>
      </c>
      <c r="AR82" s="15" t="s">
        <v>223</v>
      </c>
      <c r="AT82" s="15" t="s">
        <v>113</v>
      </c>
      <c r="AU82" s="15" t="s">
        <v>77</v>
      </c>
      <c r="AY82" s="15" t="s">
        <v>112</v>
      </c>
      <c r="BE82" s="159">
        <f>IF(N82="základní",J82,0)</f>
        <v>0</v>
      </c>
      <c r="BF82" s="159">
        <f>IF(N82="snížená",J82,0)</f>
        <v>0</v>
      </c>
      <c r="BG82" s="159">
        <f>IF(N82="zákl. přenesená",J82,0)</f>
        <v>0</v>
      </c>
      <c r="BH82" s="159">
        <f>IF(N82="sníž. přenesená",J82,0)</f>
        <v>0</v>
      </c>
      <c r="BI82" s="159">
        <f>IF(N82="nulová",J82,0)</f>
        <v>0</v>
      </c>
      <c r="BJ82" s="15" t="s">
        <v>77</v>
      </c>
      <c r="BK82" s="159">
        <f>ROUND(I82*H82,2)</f>
        <v>0</v>
      </c>
      <c r="BL82" s="15" t="s">
        <v>223</v>
      </c>
      <c r="BM82" s="15" t="s">
        <v>288</v>
      </c>
    </row>
    <row r="83" spans="2:47" s="1" customFormat="1" ht="13.5">
      <c r="B83" s="32"/>
      <c r="D83" s="173" t="s">
        <v>119</v>
      </c>
      <c r="F83" s="190" t="s">
        <v>286</v>
      </c>
      <c r="I83" s="162"/>
      <c r="L83" s="32"/>
      <c r="M83" s="62"/>
      <c r="N83" s="33"/>
      <c r="O83" s="33"/>
      <c r="P83" s="33"/>
      <c r="Q83" s="33"/>
      <c r="R83" s="33"/>
      <c r="S83" s="33"/>
      <c r="T83" s="63"/>
      <c r="AT83" s="15" t="s">
        <v>119</v>
      </c>
      <c r="AU83" s="15" t="s">
        <v>77</v>
      </c>
    </row>
    <row r="84" spans="2:65" s="1" customFormat="1" ht="22.5" customHeight="1">
      <c r="B84" s="147"/>
      <c r="C84" s="293" t="s">
        <v>130</v>
      </c>
      <c r="D84" s="293" t="s">
        <v>113</v>
      </c>
      <c r="E84" s="294" t="s">
        <v>289</v>
      </c>
      <c r="F84" s="295" t="s">
        <v>290</v>
      </c>
      <c r="G84" s="296" t="s">
        <v>287</v>
      </c>
      <c r="H84" s="297">
        <v>0</v>
      </c>
      <c r="I84" s="298"/>
      <c r="J84" s="298">
        <f>ROUND(I84*H84,2)</f>
        <v>0</v>
      </c>
      <c r="K84" s="295" t="s">
        <v>3</v>
      </c>
      <c r="L84" s="32"/>
      <c r="M84" s="155" t="s">
        <v>3</v>
      </c>
      <c r="N84" s="156" t="s">
        <v>41</v>
      </c>
      <c r="O84" s="33"/>
      <c r="P84" s="157">
        <f>O84*H84</f>
        <v>0</v>
      </c>
      <c r="Q84" s="157">
        <v>0</v>
      </c>
      <c r="R84" s="157">
        <f>Q84*H84</f>
        <v>0</v>
      </c>
      <c r="S84" s="157">
        <v>0</v>
      </c>
      <c r="T84" s="158">
        <f>S84*H84</f>
        <v>0</v>
      </c>
      <c r="AR84" s="15" t="s">
        <v>223</v>
      </c>
      <c r="AT84" s="15" t="s">
        <v>113</v>
      </c>
      <c r="AU84" s="15" t="s">
        <v>77</v>
      </c>
      <c r="AY84" s="15" t="s">
        <v>112</v>
      </c>
      <c r="BE84" s="159">
        <f>IF(N84="základní",J84,0)</f>
        <v>0</v>
      </c>
      <c r="BF84" s="159">
        <f>IF(N84="snížená",J84,0)</f>
        <v>0</v>
      </c>
      <c r="BG84" s="159">
        <f>IF(N84="zákl. přenesená",J84,0)</f>
        <v>0</v>
      </c>
      <c r="BH84" s="159">
        <f>IF(N84="sníž. přenesená",J84,0)</f>
        <v>0</v>
      </c>
      <c r="BI84" s="159">
        <f>IF(N84="nulová",J84,0)</f>
        <v>0</v>
      </c>
      <c r="BJ84" s="15" t="s">
        <v>77</v>
      </c>
      <c r="BK84" s="159">
        <f>ROUND(I84*H84,2)</f>
        <v>0</v>
      </c>
      <c r="BL84" s="15" t="s">
        <v>223</v>
      </c>
      <c r="BM84" s="15" t="s">
        <v>291</v>
      </c>
    </row>
    <row r="85" spans="2:47" s="1" customFormat="1" ht="13.5">
      <c r="B85" s="32"/>
      <c r="D85" s="173" t="s">
        <v>119</v>
      </c>
      <c r="F85" s="190" t="s">
        <v>292</v>
      </c>
      <c r="I85" s="162"/>
      <c r="L85" s="32"/>
      <c r="M85" s="62"/>
      <c r="N85" s="33"/>
      <c r="O85" s="33"/>
      <c r="P85" s="33"/>
      <c r="Q85" s="33"/>
      <c r="R85" s="33"/>
      <c r="S85" s="33"/>
      <c r="T85" s="63"/>
      <c r="AT85" s="15" t="s">
        <v>119</v>
      </c>
      <c r="AU85" s="15" t="s">
        <v>77</v>
      </c>
    </row>
    <row r="86" spans="2:65" s="1" customFormat="1" ht="22.5" customHeight="1">
      <c r="B86" s="147"/>
      <c r="C86" s="293" t="s">
        <v>111</v>
      </c>
      <c r="D86" s="293" t="s">
        <v>113</v>
      </c>
      <c r="E86" s="294" t="s">
        <v>293</v>
      </c>
      <c r="F86" s="295" t="s">
        <v>294</v>
      </c>
      <c r="G86" s="296" t="s">
        <v>295</v>
      </c>
      <c r="H86" s="297">
        <v>0</v>
      </c>
      <c r="I86" s="298"/>
      <c r="J86" s="298">
        <f>ROUND(I86*H86,2)</f>
        <v>0</v>
      </c>
      <c r="K86" s="295" t="s">
        <v>3</v>
      </c>
      <c r="L86" s="32"/>
      <c r="M86" s="155" t="s">
        <v>3</v>
      </c>
      <c r="N86" s="156" t="s">
        <v>41</v>
      </c>
      <c r="O86" s="33"/>
      <c r="P86" s="157">
        <f>O86*H86</f>
        <v>0</v>
      </c>
      <c r="Q86" s="157">
        <v>0</v>
      </c>
      <c r="R86" s="157">
        <f>Q86*H86</f>
        <v>0</v>
      </c>
      <c r="S86" s="157">
        <v>0</v>
      </c>
      <c r="T86" s="158">
        <f>S86*H86</f>
        <v>0</v>
      </c>
      <c r="AR86" s="15" t="s">
        <v>223</v>
      </c>
      <c r="AT86" s="15" t="s">
        <v>113</v>
      </c>
      <c r="AU86" s="15" t="s">
        <v>77</v>
      </c>
      <c r="AY86" s="15" t="s">
        <v>112</v>
      </c>
      <c r="BE86" s="159">
        <f>IF(N86="základní",J86,0)</f>
        <v>0</v>
      </c>
      <c r="BF86" s="159">
        <f>IF(N86="snížená",J86,0)</f>
        <v>0</v>
      </c>
      <c r="BG86" s="159">
        <f>IF(N86="zákl. přenesená",J86,0)</f>
        <v>0</v>
      </c>
      <c r="BH86" s="159">
        <f>IF(N86="sníž. přenesená",J86,0)</f>
        <v>0</v>
      </c>
      <c r="BI86" s="159">
        <f>IF(N86="nulová",J86,0)</f>
        <v>0</v>
      </c>
      <c r="BJ86" s="15" t="s">
        <v>77</v>
      </c>
      <c r="BK86" s="159">
        <f>ROUND(I86*H86,2)</f>
        <v>0</v>
      </c>
      <c r="BL86" s="15" t="s">
        <v>223</v>
      </c>
      <c r="BM86" s="15" t="s">
        <v>296</v>
      </c>
    </row>
    <row r="87" spans="2:47" s="1" customFormat="1" ht="13.5">
      <c r="B87" s="32"/>
      <c r="D87" s="160" t="s">
        <v>119</v>
      </c>
      <c r="F87" s="161" t="s">
        <v>297</v>
      </c>
      <c r="I87" s="162"/>
      <c r="L87" s="32"/>
      <c r="M87" s="62"/>
      <c r="N87" s="33"/>
      <c r="O87" s="33"/>
      <c r="P87" s="33"/>
      <c r="Q87" s="33"/>
      <c r="R87" s="33"/>
      <c r="S87" s="33"/>
      <c r="T87" s="63"/>
      <c r="AT87" s="15" t="s">
        <v>119</v>
      </c>
      <c r="AU87" s="15" t="s">
        <v>77</v>
      </c>
    </row>
    <row r="88" spans="2:47" s="1" customFormat="1" ht="162">
      <c r="B88" s="32"/>
      <c r="D88" s="160" t="s">
        <v>298</v>
      </c>
      <c r="F88" s="163" t="s">
        <v>299</v>
      </c>
      <c r="I88" s="162"/>
      <c r="L88" s="32"/>
      <c r="M88" s="191"/>
      <c r="N88" s="192"/>
      <c r="O88" s="192"/>
      <c r="P88" s="192"/>
      <c r="Q88" s="192"/>
      <c r="R88" s="192"/>
      <c r="S88" s="192"/>
      <c r="T88" s="193"/>
      <c r="AT88" s="15" t="s">
        <v>298</v>
      </c>
      <c r="AU88" s="15" t="s">
        <v>77</v>
      </c>
    </row>
    <row r="89" spans="2:12" s="1" customFormat="1" ht="6.75" customHeight="1">
      <c r="B89" s="48"/>
      <c r="C89" s="49"/>
      <c r="D89" s="49"/>
      <c r="E89" s="49"/>
      <c r="F89" s="49"/>
      <c r="G89" s="49"/>
      <c r="H89" s="49"/>
      <c r="I89" s="110"/>
      <c r="J89" s="49"/>
      <c r="K89" s="49"/>
      <c r="L89" s="32"/>
    </row>
    <row r="93" spans="5:6" ht="13.5">
      <c r="E93" s="299"/>
      <c r="F93" s="300" t="s">
        <v>481</v>
      </c>
    </row>
    <row r="162" ht="13.5">
      <c r="AT162" s="188"/>
    </row>
  </sheetData>
  <sheetProtection/>
  <autoFilter ref="C76:K76"/>
  <mergeCells count="9">
    <mergeCell ref="G1:H1"/>
    <mergeCell ref="E7:H7"/>
    <mergeCell ref="E9:H9"/>
    <mergeCell ref="E24:H24"/>
    <mergeCell ref="L2:V2"/>
    <mergeCell ref="E47:H47"/>
    <mergeCell ref="E67:H67"/>
    <mergeCell ref="E69:H69"/>
    <mergeCell ref="E45:H45"/>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2"/>
  <sheetViews>
    <sheetView showGridLines="0" tabSelected="1" workbookViewId="0" topLeftCell="A1">
      <selection activeCell="A1" sqref="A1"/>
    </sheetView>
  </sheetViews>
  <sheetFormatPr defaultColWidth="9.33203125" defaultRowHeight="13.5"/>
  <cols>
    <col min="1" max="1" width="8.33203125" style="204" customWidth="1"/>
    <col min="2" max="2" width="1.66796875" style="204" customWidth="1"/>
    <col min="3" max="4" width="5" style="204" customWidth="1"/>
    <col min="5" max="5" width="11.66015625" style="204" customWidth="1"/>
    <col min="6" max="6" width="9.16015625" style="204" customWidth="1"/>
    <col min="7" max="7" width="5" style="204" customWidth="1"/>
    <col min="8" max="8" width="77.83203125" style="204" customWidth="1"/>
    <col min="9" max="10" width="20" style="204" customWidth="1"/>
    <col min="11" max="11" width="1.66796875" style="204" customWidth="1"/>
    <col min="12" max="16384" width="9.33203125" style="204" customWidth="1"/>
  </cols>
  <sheetData>
    <row r="1" ht="37.5" customHeight="1"/>
    <row r="2" spans="2:11" ht="7.5" customHeight="1">
      <c r="B2" s="205"/>
      <c r="C2" s="206"/>
      <c r="D2" s="206"/>
      <c r="E2" s="206"/>
      <c r="F2" s="206"/>
      <c r="G2" s="206"/>
      <c r="H2" s="206"/>
      <c r="I2" s="206"/>
      <c r="J2" s="206"/>
      <c r="K2" s="207"/>
    </row>
    <row r="3" spans="2:11" s="210" customFormat="1" ht="45" customHeight="1">
      <c r="B3" s="208"/>
      <c r="C3" s="336" t="s">
        <v>307</v>
      </c>
      <c r="D3" s="336"/>
      <c r="E3" s="336"/>
      <c r="F3" s="336"/>
      <c r="G3" s="336"/>
      <c r="H3" s="336"/>
      <c r="I3" s="336"/>
      <c r="J3" s="336"/>
      <c r="K3" s="209"/>
    </row>
    <row r="4" spans="2:11" ht="25.5" customHeight="1">
      <c r="B4" s="214"/>
      <c r="C4" s="337" t="s">
        <v>308</v>
      </c>
      <c r="D4" s="337"/>
      <c r="E4" s="337"/>
      <c r="F4" s="337"/>
      <c r="G4" s="337"/>
      <c r="H4" s="337"/>
      <c r="I4" s="337"/>
      <c r="J4" s="337"/>
      <c r="K4" s="215"/>
    </row>
    <row r="5" spans="2:11" ht="5.25" customHeight="1">
      <c r="B5" s="214"/>
      <c r="C5" s="216"/>
      <c r="D5" s="216"/>
      <c r="E5" s="216"/>
      <c r="F5" s="216"/>
      <c r="G5" s="216"/>
      <c r="H5" s="216"/>
      <c r="I5" s="216"/>
      <c r="J5" s="216"/>
      <c r="K5" s="215"/>
    </row>
    <row r="6" spans="2:11" ht="15" customHeight="1">
      <c r="B6" s="214"/>
      <c r="C6" s="335" t="s">
        <v>309</v>
      </c>
      <c r="D6" s="335"/>
      <c r="E6" s="335"/>
      <c r="F6" s="335"/>
      <c r="G6" s="335"/>
      <c r="H6" s="335"/>
      <c r="I6" s="335"/>
      <c r="J6" s="335"/>
      <c r="K6" s="215"/>
    </row>
    <row r="7" spans="2:11" ht="15" customHeight="1">
      <c r="B7" s="218"/>
      <c r="C7" s="335" t="s">
        <v>310</v>
      </c>
      <c r="D7" s="335"/>
      <c r="E7" s="335"/>
      <c r="F7" s="335"/>
      <c r="G7" s="335"/>
      <c r="H7" s="335"/>
      <c r="I7" s="335"/>
      <c r="J7" s="335"/>
      <c r="K7" s="215"/>
    </row>
    <row r="8" spans="2:11" ht="12.75" customHeight="1">
      <c r="B8" s="218"/>
      <c r="C8" s="217"/>
      <c r="D8" s="217"/>
      <c r="E8" s="217"/>
      <c r="F8" s="217"/>
      <c r="G8" s="217"/>
      <c r="H8" s="217"/>
      <c r="I8" s="217"/>
      <c r="J8" s="217"/>
      <c r="K8" s="215"/>
    </row>
    <row r="9" spans="2:11" ht="15" customHeight="1">
      <c r="B9" s="218"/>
      <c r="C9" s="335" t="s">
        <v>474</v>
      </c>
      <c r="D9" s="335"/>
      <c r="E9" s="335"/>
      <c r="F9" s="335"/>
      <c r="G9" s="335"/>
      <c r="H9" s="335"/>
      <c r="I9" s="335"/>
      <c r="J9" s="335"/>
      <c r="K9" s="215"/>
    </row>
    <row r="10" spans="2:11" ht="15" customHeight="1">
      <c r="B10" s="218"/>
      <c r="C10" s="217"/>
      <c r="D10" s="335" t="s">
        <v>475</v>
      </c>
      <c r="E10" s="335"/>
      <c r="F10" s="335"/>
      <c r="G10" s="335"/>
      <c r="H10" s="335"/>
      <c r="I10" s="335"/>
      <c r="J10" s="335"/>
      <c r="K10" s="215"/>
    </row>
    <row r="11" spans="2:11" ht="15" customHeight="1">
      <c r="B11" s="218"/>
      <c r="C11" s="219"/>
      <c r="D11" s="335" t="s">
        <v>311</v>
      </c>
      <c r="E11" s="335"/>
      <c r="F11" s="335"/>
      <c r="G11" s="335"/>
      <c r="H11" s="335"/>
      <c r="I11" s="335"/>
      <c r="J11" s="335"/>
      <c r="K11" s="215"/>
    </row>
    <row r="12" spans="2:11" ht="12.75" customHeight="1">
      <c r="B12" s="218"/>
      <c r="C12" s="219"/>
      <c r="D12" s="219"/>
      <c r="E12" s="219"/>
      <c r="F12" s="219"/>
      <c r="G12" s="219"/>
      <c r="H12" s="219"/>
      <c r="I12" s="219"/>
      <c r="J12" s="219"/>
      <c r="K12" s="215"/>
    </row>
    <row r="13" spans="2:11" ht="15" customHeight="1">
      <c r="B13" s="218"/>
      <c r="C13" s="219"/>
      <c r="D13" s="335" t="s">
        <v>476</v>
      </c>
      <c r="E13" s="335"/>
      <c r="F13" s="335"/>
      <c r="G13" s="335"/>
      <c r="H13" s="335"/>
      <c r="I13" s="335"/>
      <c r="J13" s="335"/>
      <c r="K13" s="215"/>
    </row>
    <row r="14" spans="2:11" ht="15" customHeight="1">
      <c r="B14" s="218"/>
      <c r="C14" s="219"/>
      <c r="D14" s="335" t="s">
        <v>312</v>
      </c>
      <c r="E14" s="335"/>
      <c r="F14" s="335"/>
      <c r="G14" s="335"/>
      <c r="H14" s="335"/>
      <c r="I14" s="335"/>
      <c r="J14" s="335"/>
      <c r="K14" s="215"/>
    </row>
    <row r="15" spans="2:11" ht="15" customHeight="1">
      <c r="B15" s="218"/>
      <c r="C15" s="219"/>
      <c r="D15" s="335" t="s">
        <v>313</v>
      </c>
      <c r="E15" s="335"/>
      <c r="F15" s="335"/>
      <c r="G15" s="335"/>
      <c r="H15" s="335"/>
      <c r="I15" s="335"/>
      <c r="J15" s="335"/>
      <c r="K15" s="215"/>
    </row>
    <row r="16" spans="2:11" ht="15" customHeight="1">
      <c r="B16" s="218"/>
      <c r="C16" s="219"/>
      <c r="D16" s="219"/>
      <c r="E16" s="220" t="s">
        <v>314</v>
      </c>
      <c r="F16" s="335" t="s">
        <v>315</v>
      </c>
      <c r="G16" s="335"/>
      <c r="H16" s="335"/>
      <c r="I16" s="335"/>
      <c r="J16" s="335"/>
      <c r="K16" s="215"/>
    </row>
    <row r="17" spans="2:11" ht="15" customHeight="1">
      <c r="B17" s="218"/>
      <c r="C17" s="219"/>
      <c r="D17" s="219"/>
      <c r="E17" s="220" t="s">
        <v>316</v>
      </c>
      <c r="F17" s="335" t="s">
        <v>317</v>
      </c>
      <c r="G17" s="335"/>
      <c r="H17" s="335"/>
      <c r="I17" s="335"/>
      <c r="J17" s="335"/>
      <c r="K17" s="215"/>
    </row>
    <row r="18" spans="2:11" ht="15" customHeight="1">
      <c r="B18" s="218"/>
      <c r="C18" s="219"/>
      <c r="D18" s="219"/>
      <c r="E18" s="220" t="s">
        <v>318</v>
      </c>
      <c r="F18" s="335" t="s">
        <v>319</v>
      </c>
      <c r="G18" s="335"/>
      <c r="H18" s="335"/>
      <c r="I18" s="335"/>
      <c r="J18" s="335"/>
      <c r="K18" s="215"/>
    </row>
    <row r="19" spans="2:11" ht="15" customHeight="1">
      <c r="B19" s="218"/>
      <c r="C19" s="219"/>
      <c r="D19" s="219"/>
      <c r="E19" s="220" t="s">
        <v>82</v>
      </c>
      <c r="F19" s="335" t="s">
        <v>320</v>
      </c>
      <c r="G19" s="335"/>
      <c r="H19" s="335"/>
      <c r="I19" s="335"/>
      <c r="J19" s="335"/>
      <c r="K19" s="215"/>
    </row>
    <row r="20" spans="2:11" ht="15" customHeight="1">
      <c r="B20" s="218"/>
      <c r="C20" s="219"/>
      <c r="D20" s="219"/>
      <c r="E20" s="220" t="s">
        <v>76</v>
      </c>
      <c r="F20" s="335" t="s">
        <v>321</v>
      </c>
      <c r="G20" s="335"/>
      <c r="H20" s="335"/>
      <c r="I20" s="335"/>
      <c r="J20" s="335"/>
      <c r="K20" s="215"/>
    </row>
    <row r="21" spans="2:11" ht="15" customHeight="1">
      <c r="B21" s="218"/>
      <c r="C21" s="219"/>
      <c r="D21" s="219"/>
      <c r="E21" s="220" t="s">
        <v>322</v>
      </c>
      <c r="F21" s="335" t="s">
        <v>323</v>
      </c>
      <c r="G21" s="335"/>
      <c r="H21" s="335"/>
      <c r="I21" s="335"/>
      <c r="J21" s="335"/>
      <c r="K21" s="215"/>
    </row>
    <row r="22" spans="2:11" ht="12.75" customHeight="1">
      <c r="B22" s="218"/>
      <c r="C22" s="219"/>
      <c r="D22" s="219"/>
      <c r="E22" s="219"/>
      <c r="F22" s="219"/>
      <c r="G22" s="219"/>
      <c r="H22" s="219"/>
      <c r="I22" s="219"/>
      <c r="J22" s="219"/>
      <c r="K22" s="215"/>
    </row>
    <row r="23" spans="2:11" ht="15" customHeight="1">
      <c r="B23" s="218"/>
      <c r="C23" s="335" t="s">
        <v>477</v>
      </c>
      <c r="D23" s="335"/>
      <c r="E23" s="335"/>
      <c r="F23" s="335"/>
      <c r="G23" s="335"/>
      <c r="H23" s="335"/>
      <c r="I23" s="335"/>
      <c r="J23" s="335"/>
      <c r="K23" s="215"/>
    </row>
    <row r="24" spans="2:11" ht="15" customHeight="1">
      <c r="B24" s="218"/>
      <c r="C24" s="335" t="s">
        <v>324</v>
      </c>
      <c r="D24" s="335"/>
      <c r="E24" s="335"/>
      <c r="F24" s="335"/>
      <c r="G24" s="335"/>
      <c r="H24" s="335"/>
      <c r="I24" s="335"/>
      <c r="J24" s="335"/>
      <c r="K24" s="215"/>
    </row>
    <row r="25" spans="2:11" ht="15" customHeight="1">
      <c r="B25" s="218"/>
      <c r="C25" s="217"/>
      <c r="D25" s="335" t="s">
        <v>478</v>
      </c>
      <c r="E25" s="335"/>
      <c r="F25" s="335"/>
      <c r="G25" s="335"/>
      <c r="H25" s="335"/>
      <c r="I25" s="335"/>
      <c r="J25" s="335"/>
      <c r="K25" s="215"/>
    </row>
    <row r="26" spans="2:11" ht="15" customHeight="1">
      <c r="B26" s="218"/>
      <c r="C26" s="219"/>
      <c r="D26" s="335" t="s">
        <v>325</v>
      </c>
      <c r="E26" s="335"/>
      <c r="F26" s="335"/>
      <c r="G26" s="335"/>
      <c r="H26" s="335"/>
      <c r="I26" s="335"/>
      <c r="J26" s="335"/>
      <c r="K26" s="215"/>
    </row>
    <row r="27" spans="2:11" ht="12.75" customHeight="1">
      <c r="B27" s="218"/>
      <c r="C27" s="219"/>
      <c r="D27" s="219"/>
      <c r="E27" s="219"/>
      <c r="F27" s="219"/>
      <c r="G27" s="219"/>
      <c r="H27" s="219"/>
      <c r="I27" s="219"/>
      <c r="J27" s="219"/>
      <c r="K27" s="215"/>
    </row>
    <row r="28" spans="2:11" ht="15" customHeight="1">
      <c r="B28" s="218"/>
      <c r="C28" s="219"/>
      <c r="D28" s="335" t="s">
        <v>479</v>
      </c>
      <c r="E28" s="335"/>
      <c r="F28" s="335"/>
      <c r="G28" s="335"/>
      <c r="H28" s="335"/>
      <c r="I28" s="335"/>
      <c r="J28" s="335"/>
      <c r="K28" s="215"/>
    </row>
    <row r="29" spans="2:11" ht="15" customHeight="1">
      <c r="B29" s="218"/>
      <c r="C29" s="219"/>
      <c r="D29" s="335" t="s">
        <v>326</v>
      </c>
      <c r="E29" s="335"/>
      <c r="F29" s="335"/>
      <c r="G29" s="335"/>
      <c r="H29" s="335"/>
      <c r="I29" s="335"/>
      <c r="J29" s="335"/>
      <c r="K29" s="215"/>
    </row>
    <row r="30" spans="2:11" ht="12.75" customHeight="1">
      <c r="B30" s="218"/>
      <c r="C30" s="219"/>
      <c r="D30" s="219"/>
      <c r="E30" s="219"/>
      <c r="F30" s="219"/>
      <c r="G30" s="219"/>
      <c r="H30" s="219"/>
      <c r="I30" s="219"/>
      <c r="J30" s="219"/>
      <c r="K30" s="215"/>
    </row>
    <row r="31" spans="2:11" ht="15" customHeight="1">
      <c r="B31" s="218"/>
      <c r="C31" s="219"/>
      <c r="D31" s="335" t="s">
        <v>480</v>
      </c>
      <c r="E31" s="335"/>
      <c r="F31" s="335"/>
      <c r="G31" s="335"/>
      <c r="H31" s="335"/>
      <c r="I31" s="335"/>
      <c r="J31" s="335"/>
      <c r="K31" s="215"/>
    </row>
    <row r="32" spans="2:11" ht="15" customHeight="1">
      <c r="B32" s="218"/>
      <c r="C32" s="219"/>
      <c r="D32" s="335" t="s">
        <v>327</v>
      </c>
      <c r="E32" s="335"/>
      <c r="F32" s="335"/>
      <c r="G32" s="335"/>
      <c r="H32" s="335"/>
      <c r="I32" s="335"/>
      <c r="J32" s="335"/>
      <c r="K32" s="215"/>
    </row>
    <row r="33" spans="2:11" ht="15" customHeight="1">
      <c r="B33" s="218"/>
      <c r="C33" s="219"/>
      <c r="D33" s="335" t="s">
        <v>328</v>
      </c>
      <c r="E33" s="335"/>
      <c r="F33" s="335"/>
      <c r="G33" s="335"/>
      <c r="H33" s="335"/>
      <c r="I33" s="335"/>
      <c r="J33" s="335"/>
      <c r="K33" s="215"/>
    </row>
    <row r="34" spans="2:11" ht="15" customHeight="1">
      <c r="B34" s="218"/>
      <c r="C34" s="219"/>
      <c r="D34" s="217"/>
      <c r="E34" s="221" t="s">
        <v>98</v>
      </c>
      <c r="F34" s="217"/>
      <c r="G34" s="335" t="s">
        <v>329</v>
      </c>
      <c r="H34" s="335"/>
      <c r="I34" s="335"/>
      <c r="J34" s="335"/>
      <c r="K34" s="215"/>
    </row>
    <row r="35" spans="2:11" ht="30.75" customHeight="1">
      <c r="B35" s="218"/>
      <c r="C35" s="219"/>
      <c r="D35" s="217"/>
      <c r="E35" s="221" t="s">
        <v>330</v>
      </c>
      <c r="F35" s="217"/>
      <c r="G35" s="335" t="s">
        <v>331</v>
      </c>
      <c r="H35" s="335"/>
      <c r="I35" s="335"/>
      <c r="J35" s="335"/>
      <c r="K35" s="215"/>
    </row>
    <row r="36" spans="2:11" ht="15" customHeight="1">
      <c r="B36" s="218"/>
      <c r="C36" s="219"/>
      <c r="D36" s="217"/>
      <c r="E36" s="221" t="s">
        <v>51</v>
      </c>
      <c r="F36" s="217"/>
      <c r="G36" s="335" t="s">
        <v>332</v>
      </c>
      <c r="H36" s="335"/>
      <c r="I36" s="335"/>
      <c r="J36" s="335"/>
      <c r="K36" s="215"/>
    </row>
    <row r="37" spans="2:11" ht="15" customHeight="1">
      <c r="B37" s="218"/>
      <c r="C37" s="219"/>
      <c r="D37" s="217"/>
      <c r="E37" s="221" t="s">
        <v>99</v>
      </c>
      <c r="F37" s="217"/>
      <c r="G37" s="335" t="s">
        <v>333</v>
      </c>
      <c r="H37" s="335"/>
      <c r="I37" s="335"/>
      <c r="J37" s="335"/>
      <c r="K37" s="215"/>
    </row>
    <row r="38" spans="2:11" ht="15" customHeight="1">
      <c r="B38" s="218"/>
      <c r="C38" s="219"/>
      <c r="D38" s="217"/>
      <c r="E38" s="221" t="s">
        <v>100</v>
      </c>
      <c r="F38" s="217"/>
      <c r="G38" s="335" t="s">
        <v>334</v>
      </c>
      <c r="H38" s="335"/>
      <c r="I38" s="335"/>
      <c r="J38" s="335"/>
      <c r="K38" s="215"/>
    </row>
    <row r="39" spans="2:11" ht="15" customHeight="1">
      <c r="B39" s="218"/>
      <c r="C39" s="219"/>
      <c r="D39" s="217"/>
      <c r="E39" s="221" t="s">
        <v>101</v>
      </c>
      <c r="F39" s="217"/>
      <c r="G39" s="335" t="s">
        <v>335</v>
      </c>
      <c r="H39" s="335"/>
      <c r="I39" s="335"/>
      <c r="J39" s="335"/>
      <c r="K39" s="215"/>
    </row>
    <row r="40" spans="2:11" ht="15" customHeight="1">
      <c r="B40" s="218"/>
      <c r="C40" s="219"/>
      <c r="D40" s="217"/>
      <c r="E40" s="221" t="s">
        <v>336</v>
      </c>
      <c r="F40" s="217"/>
      <c r="G40" s="335" t="s">
        <v>337</v>
      </c>
      <c r="H40" s="335"/>
      <c r="I40" s="335"/>
      <c r="J40" s="335"/>
      <c r="K40" s="215"/>
    </row>
    <row r="41" spans="2:11" ht="15" customHeight="1">
      <c r="B41" s="218"/>
      <c r="C41" s="219"/>
      <c r="D41" s="217"/>
      <c r="E41" s="221"/>
      <c r="F41" s="217"/>
      <c r="G41" s="335" t="s">
        <v>338</v>
      </c>
      <c r="H41" s="335"/>
      <c r="I41" s="335"/>
      <c r="J41" s="335"/>
      <c r="K41" s="215"/>
    </row>
    <row r="42" spans="2:11" ht="15" customHeight="1">
      <c r="B42" s="218"/>
      <c r="C42" s="219"/>
      <c r="D42" s="217"/>
      <c r="E42" s="221" t="s">
        <v>339</v>
      </c>
      <c r="F42" s="217"/>
      <c r="G42" s="335" t="s">
        <v>340</v>
      </c>
      <c r="H42" s="335"/>
      <c r="I42" s="335"/>
      <c r="J42" s="335"/>
      <c r="K42" s="215"/>
    </row>
    <row r="43" spans="2:11" ht="15" customHeight="1">
      <c r="B43" s="218"/>
      <c r="C43" s="219"/>
      <c r="D43" s="217"/>
      <c r="E43" s="221" t="s">
        <v>103</v>
      </c>
      <c r="F43" s="217"/>
      <c r="G43" s="335" t="s">
        <v>341</v>
      </c>
      <c r="H43" s="335"/>
      <c r="I43" s="335"/>
      <c r="J43" s="335"/>
      <c r="K43" s="215"/>
    </row>
    <row r="44" spans="2:11" ht="12.75" customHeight="1">
      <c r="B44" s="218"/>
      <c r="C44" s="219"/>
      <c r="D44" s="217"/>
      <c r="E44" s="217"/>
      <c r="F44" s="217"/>
      <c r="G44" s="217"/>
      <c r="H44" s="217"/>
      <c r="I44" s="217"/>
      <c r="J44" s="217"/>
      <c r="K44" s="215"/>
    </row>
    <row r="45" spans="2:11" ht="15" customHeight="1">
      <c r="B45" s="218"/>
      <c r="C45" s="219"/>
      <c r="D45" s="335" t="s">
        <v>342</v>
      </c>
      <c r="E45" s="335"/>
      <c r="F45" s="335"/>
      <c r="G45" s="335"/>
      <c r="H45" s="335"/>
      <c r="I45" s="335"/>
      <c r="J45" s="335"/>
      <c r="K45" s="215"/>
    </row>
    <row r="46" spans="2:11" ht="15" customHeight="1">
      <c r="B46" s="218"/>
      <c r="C46" s="219"/>
      <c r="D46" s="219"/>
      <c r="E46" s="335" t="s">
        <v>343</v>
      </c>
      <c r="F46" s="335"/>
      <c r="G46" s="335"/>
      <c r="H46" s="335"/>
      <c r="I46" s="335"/>
      <c r="J46" s="335"/>
      <c r="K46" s="215"/>
    </row>
    <row r="47" spans="2:11" ht="15" customHeight="1">
      <c r="B47" s="218"/>
      <c r="C47" s="219"/>
      <c r="D47" s="219"/>
      <c r="E47" s="335" t="s">
        <v>344</v>
      </c>
      <c r="F47" s="335"/>
      <c r="G47" s="335"/>
      <c r="H47" s="335"/>
      <c r="I47" s="335"/>
      <c r="J47" s="335"/>
      <c r="K47" s="215"/>
    </row>
    <row r="48" spans="2:11" ht="15" customHeight="1">
      <c r="B48" s="218"/>
      <c r="C48" s="219"/>
      <c r="D48" s="219"/>
      <c r="E48" s="335" t="s">
        <v>345</v>
      </c>
      <c r="F48" s="335"/>
      <c r="G48" s="335"/>
      <c r="H48" s="335"/>
      <c r="I48" s="335"/>
      <c r="J48" s="335"/>
      <c r="K48" s="215"/>
    </row>
    <row r="49" spans="2:11" ht="15" customHeight="1">
      <c r="B49" s="218"/>
      <c r="C49" s="219"/>
      <c r="D49" s="335" t="s">
        <v>346</v>
      </c>
      <c r="E49" s="335"/>
      <c r="F49" s="335"/>
      <c r="G49" s="335"/>
      <c r="H49" s="335"/>
      <c r="I49" s="335"/>
      <c r="J49" s="335"/>
      <c r="K49" s="215"/>
    </row>
    <row r="50" spans="2:11" ht="25.5" customHeight="1">
      <c r="B50" s="214"/>
      <c r="C50" s="337" t="s">
        <v>347</v>
      </c>
      <c r="D50" s="337"/>
      <c r="E50" s="337"/>
      <c r="F50" s="337"/>
      <c r="G50" s="337"/>
      <c r="H50" s="337"/>
      <c r="I50" s="337"/>
      <c r="J50" s="337"/>
      <c r="K50" s="215"/>
    </row>
    <row r="51" spans="2:11" ht="5.25" customHeight="1">
      <c r="B51" s="214"/>
      <c r="C51" s="216"/>
      <c r="D51" s="216"/>
      <c r="E51" s="216"/>
      <c r="F51" s="216"/>
      <c r="G51" s="216"/>
      <c r="H51" s="216"/>
      <c r="I51" s="216"/>
      <c r="J51" s="216"/>
      <c r="K51" s="215"/>
    </row>
    <row r="52" spans="2:11" ht="15" customHeight="1">
      <c r="B52" s="214"/>
      <c r="C52" s="335" t="s">
        <v>348</v>
      </c>
      <c r="D52" s="335"/>
      <c r="E52" s="335"/>
      <c r="F52" s="335"/>
      <c r="G52" s="335"/>
      <c r="H52" s="335"/>
      <c r="I52" s="335"/>
      <c r="J52" s="335"/>
      <c r="K52" s="215"/>
    </row>
    <row r="53" spans="2:11" ht="15" customHeight="1">
      <c r="B53" s="214"/>
      <c r="C53" s="335" t="s">
        <v>349</v>
      </c>
      <c r="D53" s="335"/>
      <c r="E53" s="335"/>
      <c r="F53" s="335"/>
      <c r="G53" s="335"/>
      <c r="H53" s="335"/>
      <c r="I53" s="335"/>
      <c r="J53" s="335"/>
      <c r="K53" s="215"/>
    </row>
    <row r="54" spans="2:11" ht="12.75" customHeight="1">
      <c r="B54" s="214"/>
      <c r="C54" s="217"/>
      <c r="D54" s="217"/>
      <c r="E54" s="217"/>
      <c r="F54" s="217"/>
      <c r="G54" s="217"/>
      <c r="H54" s="217"/>
      <c r="I54" s="217"/>
      <c r="J54" s="217"/>
      <c r="K54" s="215"/>
    </row>
    <row r="55" spans="2:11" ht="15" customHeight="1">
      <c r="B55" s="214"/>
      <c r="C55" s="335" t="s">
        <v>350</v>
      </c>
      <c r="D55" s="335"/>
      <c r="E55" s="335"/>
      <c r="F55" s="335"/>
      <c r="G55" s="335"/>
      <c r="H55" s="335"/>
      <c r="I55" s="335"/>
      <c r="J55" s="335"/>
      <c r="K55" s="215"/>
    </row>
    <row r="56" spans="2:11" ht="15" customHeight="1">
      <c r="B56" s="214"/>
      <c r="C56" s="219"/>
      <c r="D56" s="335" t="s">
        <v>351</v>
      </c>
      <c r="E56" s="335"/>
      <c r="F56" s="335"/>
      <c r="G56" s="335"/>
      <c r="H56" s="335"/>
      <c r="I56" s="335"/>
      <c r="J56" s="335"/>
      <c r="K56" s="215"/>
    </row>
    <row r="57" spans="2:11" ht="15" customHeight="1">
      <c r="B57" s="214"/>
      <c r="C57" s="219"/>
      <c r="D57" s="335" t="s">
        <v>352</v>
      </c>
      <c r="E57" s="335"/>
      <c r="F57" s="335"/>
      <c r="G57" s="335"/>
      <c r="H57" s="335"/>
      <c r="I57" s="335"/>
      <c r="J57" s="335"/>
      <c r="K57" s="215"/>
    </row>
    <row r="58" spans="2:11" ht="15" customHeight="1">
      <c r="B58" s="214"/>
      <c r="C58" s="219"/>
      <c r="D58" s="335" t="s">
        <v>353</v>
      </c>
      <c r="E58" s="335"/>
      <c r="F58" s="335"/>
      <c r="G58" s="335"/>
      <c r="H58" s="335"/>
      <c r="I58" s="335"/>
      <c r="J58" s="335"/>
      <c r="K58" s="215"/>
    </row>
    <row r="59" spans="2:11" ht="15" customHeight="1">
      <c r="B59" s="214"/>
      <c r="C59" s="219"/>
      <c r="D59" s="335" t="s">
        <v>354</v>
      </c>
      <c r="E59" s="335"/>
      <c r="F59" s="335"/>
      <c r="G59" s="335"/>
      <c r="H59" s="335"/>
      <c r="I59" s="335"/>
      <c r="J59" s="335"/>
      <c r="K59" s="215"/>
    </row>
    <row r="60" spans="2:11" ht="15" customHeight="1">
      <c r="B60" s="214"/>
      <c r="C60" s="219"/>
      <c r="D60" s="338" t="s">
        <v>355</v>
      </c>
      <c r="E60" s="338"/>
      <c r="F60" s="338"/>
      <c r="G60" s="338"/>
      <c r="H60" s="338"/>
      <c r="I60" s="338"/>
      <c r="J60" s="338"/>
      <c r="K60" s="215"/>
    </row>
    <row r="61" spans="2:11" ht="15" customHeight="1">
      <c r="B61" s="214"/>
      <c r="C61" s="219"/>
      <c r="D61" s="335" t="s">
        <v>356</v>
      </c>
      <c r="E61" s="335"/>
      <c r="F61" s="335"/>
      <c r="G61" s="335"/>
      <c r="H61" s="335"/>
      <c r="I61" s="335"/>
      <c r="J61" s="335"/>
      <c r="K61" s="215"/>
    </row>
    <row r="62" spans="2:11" ht="12.75" customHeight="1">
      <c r="B62" s="214"/>
      <c r="C62" s="219"/>
      <c r="D62" s="219"/>
      <c r="E62" s="222"/>
      <c r="F62" s="219"/>
      <c r="G62" s="219"/>
      <c r="H62" s="219"/>
      <c r="I62" s="219"/>
      <c r="J62" s="219"/>
      <c r="K62" s="215"/>
    </row>
    <row r="63" spans="2:11" ht="15" customHeight="1">
      <c r="B63" s="214"/>
      <c r="C63" s="219"/>
      <c r="D63" s="335" t="s">
        <v>357</v>
      </c>
      <c r="E63" s="335"/>
      <c r="F63" s="335"/>
      <c r="G63" s="335"/>
      <c r="H63" s="335"/>
      <c r="I63" s="335"/>
      <c r="J63" s="335"/>
      <c r="K63" s="215"/>
    </row>
    <row r="64" spans="2:11" ht="15" customHeight="1">
      <c r="B64" s="214"/>
      <c r="C64" s="219"/>
      <c r="D64" s="338" t="s">
        <v>358</v>
      </c>
      <c r="E64" s="338"/>
      <c r="F64" s="338"/>
      <c r="G64" s="338"/>
      <c r="H64" s="338"/>
      <c r="I64" s="338"/>
      <c r="J64" s="338"/>
      <c r="K64" s="215"/>
    </row>
    <row r="65" spans="2:11" ht="15" customHeight="1">
      <c r="B65" s="214"/>
      <c r="C65" s="219"/>
      <c r="D65" s="335" t="s">
        <v>359</v>
      </c>
      <c r="E65" s="335"/>
      <c r="F65" s="335"/>
      <c r="G65" s="335"/>
      <c r="H65" s="335"/>
      <c r="I65" s="335"/>
      <c r="J65" s="335"/>
      <c r="K65" s="215"/>
    </row>
    <row r="66" spans="2:11" ht="15" customHeight="1">
      <c r="B66" s="214"/>
      <c r="C66" s="219"/>
      <c r="D66" s="335" t="s">
        <v>360</v>
      </c>
      <c r="E66" s="335"/>
      <c r="F66" s="335"/>
      <c r="G66" s="335"/>
      <c r="H66" s="335"/>
      <c r="I66" s="335"/>
      <c r="J66" s="335"/>
      <c r="K66" s="215"/>
    </row>
    <row r="67" spans="2:11" ht="15" customHeight="1">
      <c r="B67" s="214"/>
      <c r="C67" s="219"/>
      <c r="D67" s="335" t="s">
        <v>361</v>
      </c>
      <c r="E67" s="335"/>
      <c r="F67" s="335"/>
      <c r="G67" s="335"/>
      <c r="H67" s="335"/>
      <c r="I67" s="335"/>
      <c r="J67" s="335"/>
      <c r="K67" s="215"/>
    </row>
    <row r="68" spans="2:11" ht="15" customHeight="1">
      <c r="B68" s="214"/>
      <c r="C68" s="219"/>
      <c r="D68" s="335" t="s">
        <v>362</v>
      </c>
      <c r="E68" s="335"/>
      <c r="F68" s="335"/>
      <c r="G68" s="335"/>
      <c r="H68" s="335"/>
      <c r="I68" s="335"/>
      <c r="J68" s="335"/>
      <c r="K68" s="215"/>
    </row>
    <row r="69" spans="2:11" ht="12.75" customHeight="1">
      <c r="B69" s="223"/>
      <c r="C69" s="224"/>
      <c r="D69" s="224"/>
      <c r="E69" s="224"/>
      <c r="F69" s="224"/>
      <c r="G69" s="224"/>
      <c r="H69" s="224"/>
      <c r="I69" s="224"/>
      <c r="J69" s="224"/>
      <c r="K69" s="225"/>
    </row>
    <row r="70" spans="2:11" ht="18.75" customHeight="1">
      <c r="B70" s="226"/>
      <c r="C70" s="226"/>
      <c r="D70" s="226"/>
      <c r="E70" s="226"/>
      <c r="F70" s="226"/>
      <c r="G70" s="226"/>
      <c r="H70" s="226"/>
      <c r="I70" s="226"/>
      <c r="J70" s="226"/>
      <c r="K70" s="227"/>
    </row>
    <row r="71" spans="2:11" ht="18.75" customHeight="1">
      <c r="B71" s="227"/>
      <c r="C71" s="227"/>
      <c r="D71" s="227"/>
      <c r="E71" s="227"/>
      <c r="F71" s="227"/>
      <c r="G71" s="227"/>
      <c r="H71" s="227"/>
      <c r="I71" s="227"/>
      <c r="J71" s="227"/>
      <c r="K71" s="227"/>
    </row>
    <row r="72" spans="2:11" ht="7.5" customHeight="1">
      <c r="B72" s="228"/>
      <c r="C72" s="229"/>
      <c r="D72" s="229"/>
      <c r="E72" s="229"/>
      <c r="F72" s="229"/>
      <c r="G72" s="229"/>
      <c r="H72" s="229"/>
      <c r="I72" s="229"/>
      <c r="J72" s="229"/>
      <c r="K72" s="230"/>
    </row>
    <row r="73" spans="2:11" ht="45" customHeight="1">
      <c r="B73" s="231"/>
      <c r="C73" s="339" t="s">
        <v>306</v>
      </c>
      <c r="D73" s="339"/>
      <c r="E73" s="339"/>
      <c r="F73" s="339"/>
      <c r="G73" s="339"/>
      <c r="H73" s="339"/>
      <c r="I73" s="339"/>
      <c r="J73" s="339"/>
      <c r="K73" s="232"/>
    </row>
    <row r="74" spans="2:11" ht="17.25" customHeight="1">
      <c r="B74" s="231"/>
      <c r="C74" s="233" t="s">
        <v>363</v>
      </c>
      <c r="D74" s="233"/>
      <c r="E74" s="233"/>
      <c r="F74" s="233" t="s">
        <v>364</v>
      </c>
      <c r="G74" s="234"/>
      <c r="H74" s="233" t="s">
        <v>99</v>
      </c>
      <c r="I74" s="233" t="s">
        <v>55</v>
      </c>
      <c r="J74" s="233" t="s">
        <v>365</v>
      </c>
      <c r="K74" s="232"/>
    </row>
    <row r="75" spans="2:11" ht="17.25" customHeight="1">
      <c r="B75" s="231"/>
      <c r="C75" s="235" t="s">
        <v>366</v>
      </c>
      <c r="D75" s="235"/>
      <c r="E75" s="235"/>
      <c r="F75" s="236" t="s">
        <v>367</v>
      </c>
      <c r="G75" s="237"/>
      <c r="H75" s="235"/>
      <c r="I75" s="235"/>
      <c r="J75" s="235" t="s">
        <v>368</v>
      </c>
      <c r="K75" s="232"/>
    </row>
    <row r="76" spans="2:11" ht="5.25" customHeight="1">
      <c r="B76" s="231"/>
      <c r="C76" s="238"/>
      <c r="D76" s="238"/>
      <c r="E76" s="238"/>
      <c r="F76" s="238"/>
      <c r="G76" s="239"/>
      <c r="H76" s="238"/>
      <c r="I76" s="238"/>
      <c r="J76" s="238"/>
      <c r="K76" s="232"/>
    </row>
    <row r="77" spans="2:11" ht="15" customHeight="1">
      <c r="B77" s="231"/>
      <c r="C77" s="221" t="s">
        <v>51</v>
      </c>
      <c r="D77" s="238"/>
      <c r="E77" s="238"/>
      <c r="F77" s="243" t="s">
        <v>369</v>
      </c>
      <c r="G77" s="239"/>
      <c r="H77" s="221" t="s">
        <v>370</v>
      </c>
      <c r="I77" s="221" t="s">
        <v>371</v>
      </c>
      <c r="J77" s="221">
        <v>20</v>
      </c>
      <c r="K77" s="232"/>
    </row>
    <row r="78" spans="2:11" ht="15" customHeight="1">
      <c r="B78" s="231"/>
      <c r="C78" s="221" t="s">
        <v>372</v>
      </c>
      <c r="D78" s="221"/>
      <c r="E78" s="221"/>
      <c r="F78" s="243" t="s">
        <v>369</v>
      </c>
      <c r="G78" s="239"/>
      <c r="H78" s="221" t="s">
        <v>373</v>
      </c>
      <c r="I78" s="221" t="s">
        <v>371</v>
      </c>
      <c r="J78" s="221">
        <v>120</v>
      </c>
      <c r="K78" s="232"/>
    </row>
    <row r="79" spans="2:11" ht="15" customHeight="1">
      <c r="B79" s="244"/>
      <c r="C79" s="221" t="s">
        <v>374</v>
      </c>
      <c r="D79" s="221"/>
      <c r="E79" s="221"/>
      <c r="F79" s="243" t="s">
        <v>375</v>
      </c>
      <c r="G79" s="239"/>
      <c r="H79" s="221" t="s">
        <v>376</v>
      </c>
      <c r="I79" s="221" t="s">
        <v>371</v>
      </c>
      <c r="J79" s="221">
        <v>50</v>
      </c>
      <c r="K79" s="232"/>
    </row>
    <row r="80" spans="2:11" ht="15" customHeight="1">
      <c r="B80" s="244"/>
      <c r="C80" s="221" t="s">
        <v>377</v>
      </c>
      <c r="D80" s="221"/>
      <c r="E80" s="221"/>
      <c r="F80" s="243" t="s">
        <v>369</v>
      </c>
      <c r="G80" s="239"/>
      <c r="H80" s="221" t="s">
        <v>378</v>
      </c>
      <c r="I80" s="221" t="s">
        <v>379</v>
      </c>
      <c r="J80" s="221"/>
      <c r="K80" s="232"/>
    </row>
    <row r="81" spans="2:11" ht="15" customHeight="1">
      <c r="B81" s="244"/>
      <c r="C81" s="245" t="s">
        <v>380</v>
      </c>
      <c r="D81" s="245"/>
      <c r="E81" s="245"/>
      <c r="F81" s="246" t="s">
        <v>375</v>
      </c>
      <c r="G81" s="245"/>
      <c r="H81" s="245" t="s">
        <v>381</v>
      </c>
      <c r="I81" s="245" t="s">
        <v>371</v>
      </c>
      <c r="J81" s="245">
        <v>15</v>
      </c>
      <c r="K81" s="232"/>
    </row>
    <row r="82" spans="2:11" ht="15" customHeight="1">
      <c r="B82" s="244"/>
      <c r="C82" s="245" t="s">
        <v>382</v>
      </c>
      <c r="D82" s="245"/>
      <c r="E82" s="245"/>
      <c r="F82" s="246" t="s">
        <v>375</v>
      </c>
      <c r="G82" s="245"/>
      <c r="H82" s="245" t="s">
        <v>383</v>
      </c>
      <c r="I82" s="245" t="s">
        <v>371</v>
      </c>
      <c r="J82" s="245">
        <v>15</v>
      </c>
      <c r="K82" s="232"/>
    </row>
    <row r="83" spans="2:11" ht="15" customHeight="1">
      <c r="B83" s="244"/>
      <c r="C83" s="245" t="s">
        <v>384</v>
      </c>
      <c r="D83" s="245"/>
      <c r="E83" s="245"/>
      <c r="F83" s="246" t="s">
        <v>375</v>
      </c>
      <c r="G83" s="245"/>
      <c r="H83" s="245" t="s">
        <v>385</v>
      </c>
      <c r="I83" s="245" t="s">
        <v>371</v>
      </c>
      <c r="J83" s="245">
        <v>20</v>
      </c>
      <c r="K83" s="232"/>
    </row>
    <row r="84" spans="2:11" ht="15" customHeight="1">
      <c r="B84" s="244"/>
      <c r="C84" s="245" t="s">
        <v>386</v>
      </c>
      <c r="D84" s="245"/>
      <c r="E84" s="245"/>
      <c r="F84" s="246" t="s">
        <v>375</v>
      </c>
      <c r="G84" s="245"/>
      <c r="H84" s="245" t="s">
        <v>387</v>
      </c>
      <c r="I84" s="245" t="s">
        <v>371</v>
      </c>
      <c r="J84" s="245">
        <v>20</v>
      </c>
      <c r="K84" s="232"/>
    </row>
    <row r="85" spans="2:11" ht="15" customHeight="1">
      <c r="B85" s="244"/>
      <c r="C85" s="221" t="s">
        <v>388</v>
      </c>
      <c r="D85" s="221"/>
      <c r="E85" s="221"/>
      <c r="F85" s="243" t="s">
        <v>375</v>
      </c>
      <c r="G85" s="239"/>
      <c r="H85" s="221" t="s">
        <v>389</v>
      </c>
      <c r="I85" s="221" t="s">
        <v>371</v>
      </c>
      <c r="J85" s="221">
        <v>50</v>
      </c>
      <c r="K85" s="232"/>
    </row>
    <row r="86" spans="2:11" ht="15" customHeight="1">
      <c r="B86" s="244"/>
      <c r="C86" s="221" t="s">
        <v>390</v>
      </c>
      <c r="D86" s="221"/>
      <c r="E86" s="221"/>
      <c r="F86" s="243" t="s">
        <v>375</v>
      </c>
      <c r="G86" s="239"/>
      <c r="H86" s="221" t="s">
        <v>391</v>
      </c>
      <c r="I86" s="221" t="s">
        <v>371</v>
      </c>
      <c r="J86" s="221">
        <v>20</v>
      </c>
      <c r="K86" s="232"/>
    </row>
    <row r="87" spans="2:11" ht="15" customHeight="1">
      <c r="B87" s="244"/>
      <c r="C87" s="221" t="s">
        <v>392</v>
      </c>
      <c r="D87" s="221"/>
      <c r="E87" s="221"/>
      <c r="F87" s="243" t="s">
        <v>375</v>
      </c>
      <c r="G87" s="239"/>
      <c r="H87" s="221" t="s">
        <v>393</v>
      </c>
      <c r="I87" s="221" t="s">
        <v>371</v>
      </c>
      <c r="J87" s="221">
        <v>20</v>
      </c>
      <c r="K87" s="232"/>
    </row>
    <row r="88" spans="2:11" ht="15" customHeight="1">
      <c r="B88" s="244"/>
      <c r="C88" s="221" t="s">
        <v>394</v>
      </c>
      <c r="D88" s="221"/>
      <c r="E88" s="221"/>
      <c r="F88" s="243" t="s">
        <v>375</v>
      </c>
      <c r="G88" s="239"/>
      <c r="H88" s="221" t="s">
        <v>395</v>
      </c>
      <c r="I88" s="221" t="s">
        <v>371</v>
      </c>
      <c r="J88" s="221">
        <v>50</v>
      </c>
      <c r="K88" s="232"/>
    </row>
    <row r="89" spans="2:11" ht="15" customHeight="1">
      <c r="B89" s="244"/>
      <c r="C89" s="221" t="s">
        <v>396</v>
      </c>
      <c r="D89" s="221"/>
      <c r="E89" s="221"/>
      <c r="F89" s="243" t="s">
        <v>375</v>
      </c>
      <c r="G89" s="239"/>
      <c r="H89" s="221" t="s">
        <v>396</v>
      </c>
      <c r="I89" s="221" t="s">
        <v>371</v>
      </c>
      <c r="J89" s="221">
        <v>50</v>
      </c>
      <c r="K89" s="232"/>
    </row>
    <row r="90" spans="2:11" ht="15" customHeight="1">
      <c r="B90" s="244"/>
      <c r="C90" s="221" t="s">
        <v>104</v>
      </c>
      <c r="D90" s="221"/>
      <c r="E90" s="221"/>
      <c r="F90" s="243" t="s">
        <v>375</v>
      </c>
      <c r="G90" s="239"/>
      <c r="H90" s="221" t="s">
        <v>397</v>
      </c>
      <c r="I90" s="221" t="s">
        <v>371</v>
      </c>
      <c r="J90" s="221">
        <v>255</v>
      </c>
      <c r="K90" s="232"/>
    </row>
    <row r="91" spans="2:11" ht="15" customHeight="1">
      <c r="B91" s="244"/>
      <c r="C91" s="221" t="s">
        <v>398</v>
      </c>
      <c r="D91" s="221"/>
      <c r="E91" s="221"/>
      <c r="F91" s="243" t="s">
        <v>369</v>
      </c>
      <c r="G91" s="239"/>
      <c r="H91" s="221" t="s">
        <v>399</v>
      </c>
      <c r="I91" s="221" t="s">
        <v>400</v>
      </c>
      <c r="J91" s="221"/>
      <c r="K91" s="232"/>
    </row>
    <row r="92" spans="2:11" ht="15" customHeight="1">
      <c r="B92" s="244"/>
      <c r="C92" s="221" t="s">
        <v>401</v>
      </c>
      <c r="D92" s="221"/>
      <c r="E92" s="221"/>
      <c r="F92" s="243" t="s">
        <v>369</v>
      </c>
      <c r="G92" s="239"/>
      <c r="H92" s="221" t="s">
        <v>402</v>
      </c>
      <c r="I92" s="221" t="s">
        <v>403</v>
      </c>
      <c r="J92" s="221"/>
      <c r="K92" s="232"/>
    </row>
    <row r="93" spans="2:11" ht="15" customHeight="1">
      <c r="B93" s="244"/>
      <c r="C93" s="221" t="s">
        <v>404</v>
      </c>
      <c r="D93" s="221"/>
      <c r="E93" s="221"/>
      <c r="F93" s="243" t="s">
        <v>369</v>
      </c>
      <c r="G93" s="239"/>
      <c r="H93" s="221" t="s">
        <v>404</v>
      </c>
      <c r="I93" s="221" t="s">
        <v>403</v>
      </c>
      <c r="J93" s="221"/>
      <c r="K93" s="232"/>
    </row>
    <row r="94" spans="2:11" ht="15" customHeight="1">
      <c r="B94" s="244"/>
      <c r="C94" s="221" t="s">
        <v>36</v>
      </c>
      <c r="D94" s="221"/>
      <c r="E94" s="221"/>
      <c r="F94" s="243" t="s">
        <v>369</v>
      </c>
      <c r="G94" s="239"/>
      <c r="H94" s="221" t="s">
        <v>405</v>
      </c>
      <c r="I94" s="221" t="s">
        <v>403</v>
      </c>
      <c r="J94" s="221"/>
      <c r="K94" s="232"/>
    </row>
    <row r="95" spans="2:11" ht="15" customHeight="1">
      <c r="B95" s="244"/>
      <c r="C95" s="221" t="s">
        <v>46</v>
      </c>
      <c r="D95" s="221"/>
      <c r="E95" s="221"/>
      <c r="F95" s="243" t="s">
        <v>369</v>
      </c>
      <c r="G95" s="239"/>
      <c r="H95" s="221" t="s">
        <v>406</v>
      </c>
      <c r="I95" s="221" t="s">
        <v>403</v>
      </c>
      <c r="J95" s="221"/>
      <c r="K95" s="232"/>
    </row>
    <row r="96" spans="2:11" ht="15" customHeight="1">
      <c r="B96" s="247"/>
      <c r="C96" s="248"/>
      <c r="D96" s="248"/>
      <c r="E96" s="248"/>
      <c r="F96" s="248"/>
      <c r="G96" s="248"/>
      <c r="H96" s="248"/>
      <c r="I96" s="248"/>
      <c r="J96" s="248"/>
      <c r="K96" s="249"/>
    </row>
    <row r="97" spans="2:11" ht="18.75" customHeight="1">
      <c r="B97" s="250"/>
      <c r="C97" s="251"/>
      <c r="D97" s="251"/>
      <c r="E97" s="251"/>
      <c r="F97" s="251"/>
      <c r="G97" s="251"/>
      <c r="H97" s="251"/>
      <c r="I97" s="251"/>
      <c r="J97" s="251"/>
      <c r="K97" s="250"/>
    </row>
    <row r="98" spans="2:11" ht="18.75" customHeight="1">
      <c r="B98" s="227"/>
      <c r="C98" s="227"/>
      <c r="D98" s="227"/>
      <c r="E98" s="227"/>
      <c r="F98" s="227"/>
      <c r="G98" s="227"/>
      <c r="H98" s="227"/>
      <c r="I98" s="227"/>
      <c r="J98" s="227"/>
      <c r="K98" s="227"/>
    </row>
    <row r="99" spans="2:11" ht="7.5" customHeight="1">
      <c r="B99" s="228"/>
      <c r="C99" s="229"/>
      <c r="D99" s="229"/>
      <c r="E99" s="229"/>
      <c r="F99" s="229"/>
      <c r="G99" s="229"/>
      <c r="H99" s="229"/>
      <c r="I99" s="229"/>
      <c r="J99" s="229"/>
      <c r="K99" s="230"/>
    </row>
    <row r="100" spans="2:11" ht="45" customHeight="1">
      <c r="B100" s="231"/>
      <c r="C100" s="339" t="s">
        <v>407</v>
      </c>
      <c r="D100" s="339"/>
      <c r="E100" s="339"/>
      <c r="F100" s="339"/>
      <c r="G100" s="339"/>
      <c r="H100" s="339"/>
      <c r="I100" s="339"/>
      <c r="J100" s="339"/>
      <c r="K100" s="232"/>
    </row>
    <row r="101" spans="2:11" ht="17.25" customHeight="1">
      <c r="B101" s="231"/>
      <c r="C101" s="233" t="s">
        <v>363</v>
      </c>
      <c r="D101" s="233"/>
      <c r="E101" s="233"/>
      <c r="F101" s="233" t="s">
        <v>364</v>
      </c>
      <c r="G101" s="234"/>
      <c r="H101" s="233" t="s">
        <v>99</v>
      </c>
      <c r="I101" s="233" t="s">
        <v>55</v>
      </c>
      <c r="J101" s="233" t="s">
        <v>365</v>
      </c>
      <c r="K101" s="232"/>
    </row>
    <row r="102" spans="2:11" ht="17.25" customHeight="1">
      <c r="B102" s="231"/>
      <c r="C102" s="235" t="s">
        <v>366</v>
      </c>
      <c r="D102" s="235"/>
      <c r="E102" s="235"/>
      <c r="F102" s="236" t="s">
        <v>367</v>
      </c>
      <c r="G102" s="237"/>
      <c r="H102" s="235"/>
      <c r="I102" s="235"/>
      <c r="J102" s="235" t="s">
        <v>368</v>
      </c>
      <c r="K102" s="232"/>
    </row>
    <row r="103" spans="2:11" ht="5.25" customHeight="1">
      <c r="B103" s="231"/>
      <c r="C103" s="233"/>
      <c r="D103" s="233"/>
      <c r="E103" s="233"/>
      <c r="F103" s="233"/>
      <c r="G103" s="252"/>
      <c r="H103" s="233"/>
      <c r="I103" s="233"/>
      <c r="J103" s="233"/>
      <c r="K103" s="232"/>
    </row>
    <row r="104" spans="2:11" ht="15" customHeight="1">
      <c r="B104" s="231"/>
      <c r="C104" s="221" t="s">
        <v>51</v>
      </c>
      <c r="D104" s="238"/>
      <c r="E104" s="238"/>
      <c r="F104" s="243" t="s">
        <v>369</v>
      </c>
      <c r="G104" s="252"/>
      <c r="H104" s="221" t="s">
        <v>408</v>
      </c>
      <c r="I104" s="221" t="s">
        <v>371</v>
      </c>
      <c r="J104" s="221">
        <v>20</v>
      </c>
      <c r="K104" s="232"/>
    </row>
    <row r="105" spans="2:11" ht="15" customHeight="1">
      <c r="B105" s="231"/>
      <c r="C105" s="221" t="s">
        <v>372</v>
      </c>
      <c r="D105" s="221"/>
      <c r="E105" s="221"/>
      <c r="F105" s="243" t="s">
        <v>369</v>
      </c>
      <c r="G105" s="221"/>
      <c r="H105" s="221" t="s">
        <v>408</v>
      </c>
      <c r="I105" s="221" t="s">
        <v>371</v>
      </c>
      <c r="J105" s="221">
        <v>120</v>
      </c>
      <c r="K105" s="232"/>
    </row>
    <row r="106" spans="2:11" ht="15" customHeight="1">
      <c r="B106" s="244"/>
      <c r="C106" s="221" t="s">
        <v>374</v>
      </c>
      <c r="D106" s="221"/>
      <c r="E106" s="221"/>
      <c r="F106" s="243" t="s">
        <v>375</v>
      </c>
      <c r="G106" s="221"/>
      <c r="H106" s="221" t="s">
        <v>408</v>
      </c>
      <c r="I106" s="221" t="s">
        <v>371</v>
      </c>
      <c r="J106" s="221">
        <v>50</v>
      </c>
      <c r="K106" s="232"/>
    </row>
    <row r="107" spans="2:11" ht="15" customHeight="1">
      <c r="B107" s="244"/>
      <c r="C107" s="221" t="s">
        <v>377</v>
      </c>
      <c r="D107" s="221"/>
      <c r="E107" s="221"/>
      <c r="F107" s="243" t="s">
        <v>369</v>
      </c>
      <c r="G107" s="221"/>
      <c r="H107" s="221" t="s">
        <v>408</v>
      </c>
      <c r="I107" s="221" t="s">
        <v>379</v>
      </c>
      <c r="J107" s="221"/>
      <c r="K107" s="232"/>
    </row>
    <row r="108" spans="2:11" ht="15" customHeight="1">
      <c r="B108" s="244"/>
      <c r="C108" s="221" t="s">
        <v>388</v>
      </c>
      <c r="D108" s="221"/>
      <c r="E108" s="221"/>
      <c r="F108" s="243" t="s">
        <v>375</v>
      </c>
      <c r="G108" s="221"/>
      <c r="H108" s="221" t="s">
        <v>408</v>
      </c>
      <c r="I108" s="221" t="s">
        <v>371</v>
      </c>
      <c r="J108" s="221">
        <v>50</v>
      </c>
      <c r="K108" s="232"/>
    </row>
    <row r="109" spans="2:11" ht="15" customHeight="1">
      <c r="B109" s="244"/>
      <c r="C109" s="221" t="s">
        <v>396</v>
      </c>
      <c r="D109" s="221"/>
      <c r="E109" s="221"/>
      <c r="F109" s="243" t="s">
        <v>375</v>
      </c>
      <c r="G109" s="221"/>
      <c r="H109" s="221" t="s">
        <v>408</v>
      </c>
      <c r="I109" s="221" t="s">
        <v>371</v>
      </c>
      <c r="J109" s="221">
        <v>50</v>
      </c>
      <c r="K109" s="232"/>
    </row>
    <row r="110" spans="2:11" ht="15" customHeight="1">
      <c r="B110" s="244"/>
      <c r="C110" s="221" t="s">
        <v>394</v>
      </c>
      <c r="D110" s="221"/>
      <c r="E110" s="221"/>
      <c r="F110" s="243" t="s">
        <v>375</v>
      </c>
      <c r="G110" s="221"/>
      <c r="H110" s="221" t="s">
        <v>408</v>
      </c>
      <c r="I110" s="221" t="s">
        <v>371</v>
      </c>
      <c r="J110" s="221">
        <v>50</v>
      </c>
      <c r="K110" s="232"/>
    </row>
    <row r="111" spans="2:11" ht="15" customHeight="1">
      <c r="B111" s="244"/>
      <c r="C111" s="221" t="s">
        <v>51</v>
      </c>
      <c r="D111" s="221"/>
      <c r="E111" s="221"/>
      <c r="F111" s="243" t="s">
        <v>369</v>
      </c>
      <c r="G111" s="221"/>
      <c r="H111" s="221" t="s">
        <v>409</v>
      </c>
      <c r="I111" s="221" t="s">
        <v>371</v>
      </c>
      <c r="J111" s="221">
        <v>20</v>
      </c>
      <c r="K111" s="232"/>
    </row>
    <row r="112" spans="2:11" ht="15" customHeight="1">
      <c r="B112" s="244"/>
      <c r="C112" s="221" t="s">
        <v>410</v>
      </c>
      <c r="D112" s="221"/>
      <c r="E112" s="221"/>
      <c r="F112" s="243" t="s">
        <v>369</v>
      </c>
      <c r="G112" s="221"/>
      <c r="H112" s="221" t="s">
        <v>411</v>
      </c>
      <c r="I112" s="221" t="s">
        <v>371</v>
      </c>
      <c r="J112" s="221">
        <v>120</v>
      </c>
      <c r="K112" s="232"/>
    </row>
    <row r="113" spans="2:11" ht="15" customHeight="1">
      <c r="B113" s="244"/>
      <c r="C113" s="221" t="s">
        <v>36</v>
      </c>
      <c r="D113" s="221"/>
      <c r="E113" s="221"/>
      <c r="F113" s="243" t="s">
        <v>369</v>
      </c>
      <c r="G113" s="221"/>
      <c r="H113" s="221" t="s">
        <v>412</v>
      </c>
      <c r="I113" s="221" t="s">
        <v>403</v>
      </c>
      <c r="J113" s="221"/>
      <c r="K113" s="232"/>
    </row>
    <row r="114" spans="2:11" ht="15" customHeight="1">
      <c r="B114" s="244"/>
      <c r="C114" s="221" t="s">
        <v>46</v>
      </c>
      <c r="D114" s="221"/>
      <c r="E114" s="221"/>
      <c r="F114" s="243" t="s">
        <v>369</v>
      </c>
      <c r="G114" s="221"/>
      <c r="H114" s="221" t="s">
        <v>413</v>
      </c>
      <c r="I114" s="221" t="s">
        <v>403</v>
      </c>
      <c r="J114" s="221"/>
      <c r="K114" s="232"/>
    </row>
    <row r="115" spans="2:11" ht="15" customHeight="1">
      <c r="B115" s="244"/>
      <c r="C115" s="221" t="s">
        <v>55</v>
      </c>
      <c r="D115" s="221"/>
      <c r="E115" s="221"/>
      <c r="F115" s="243" t="s">
        <v>369</v>
      </c>
      <c r="G115" s="221"/>
      <c r="H115" s="221" t="s">
        <v>414</v>
      </c>
      <c r="I115" s="221" t="s">
        <v>415</v>
      </c>
      <c r="J115" s="221"/>
      <c r="K115" s="232"/>
    </row>
    <row r="116" spans="2:11" ht="15" customHeight="1">
      <c r="B116" s="247"/>
      <c r="C116" s="253"/>
      <c r="D116" s="253"/>
      <c r="E116" s="253"/>
      <c r="F116" s="253"/>
      <c r="G116" s="253"/>
      <c r="H116" s="253"/>
      <c r="I116" s="253"/>
      <c r="J116" s="253"/>
      <c r="K116" s="249"/>
    </row>
    <row r="117" spans="2:11" ht="18.75" customHeight="1">
      <c r="B117" s="254"/>
      <c r="C117" s="217"/>
      <c r="D117" s="217"/>
      <c r="E117" s="217"/>
      <c r="F117" s="255"/>
      <c r="G117" s="217"/>
      <c r="H117" s="217"/>
      <c r="I117" s="217"/>
      <c r="J117" s="217"/>
      <c r="K117" s="254"/>
    </row>
    <row r="118" spans="2:11" ht="18.75" customHeight="1">
      <c r="B118" s="227"/>
      <c r="C118" s="227"/>
      <c r="D118" s="227"/>
      <c r="E118" s="227"/>
      <c r="F118" s="227"/>
      <c r="G118" s="227"/>
      <c r="H118" s="227"/>
      <c r="I118" s="227"/>
      <c r="J118" s="227"/>
      <c r="K118" s="227"/>
    </row>
    <row r="119" spans="2:11" ht="7.5" customHeight="1">
      <c r="B119" s="256"/>
      <c r="C119" s="257"/>
      <c r="D119" s="257"/>
      <c r="E119" s="257"/>
      <c r="F119" s="257"/>
      <c r="G119" s="257"/>
      <c r="H119" s="257"/>
      <c r="I119" s="257"/>
      <c r="J119" s="257"/>
      <c r="K119" s="258"/>
    </row>
    <row r="120" spans="2:11" ht="45" customHeight="1">
      <c r="B120" s="259"/>
      <c r="C120" s="336" t="s">
        <v>416</v>
      </c>
      <c r="D120" s="336"/>
      <c r="E120" s="336"/>
      <c r="F120" s="336"/>
      <c r="G120" s="336"/>
      <c r="H120" s="336"/>
      <c r="I120" s="336"/>
      <c r="J120" s="336"/>
      <c r="K120" s="260"/>
    </row>
    <row r="121" spans="2:11" ht="17.25" customHeight="1">
      <c r="B121" s="261"/>
      <c r="C121" s="233" t="s">
        <v>363</v>
      </c>
      <c r="D121" s="233"/>
      <c r="E121" s="233"/>
      <c r="F121" s="233" t="s">
        <v>364</v>
      </c>
      <c r="G121" s="234"/>
      <c r="H121" s="233" t="s">
        <v>99</v>
      </c>
      <c r="I121" s="233" t="s">
        <v>55</v>
      </c>
      <c r="J121" s="233" t="s">
        <v>365</v>
      </c>
      <c r="K121" s="262"/>
    </row>
    <row r="122" spans="2:11" ht="17.25" customHeight="1">
      <c r="B122" s="261"/>
      <c r="C122" s="235" t="s">
        <v>366</v>
      </c>
      <c r="D122" s="235"/>
      <c r="E122" s="235"/>
      <c r="F122" s="236" t="s">
        <v>367</v>
      </c>
      <c r="G122" s="237"/>
      <c r="H122" s="235"/>
      <c r="I122" s="235"/>
      <c r="J122" s="235" t="s">
        <v>368</v>
      </c>
      <c r="K122" s="262"/>
    </row>
    <row r="123" spans="2:11" ht="5.25" customHeight="1">
      <c r="B123" s="263"/>
      <c r="C123" s="238"/>
      <c r="D123" s="238"/>
      <c r="E123" s="238"/>
      <c r="F123" s="238"/>
      <c r="G123" s="221"/>
      <c r="H123" s="238"/>
      <c r="I123" s="238"/>
      <c r="J123" s="238"/>
      <c r="K123" s="264"/>
    </row>
    <row r="124" spans="2:11" ht="15" customHeight="1">
      <c r="B124" s="263"/>
      <c r="C124" s="221" t="s">
        <v>372</v>
      </c>
      <c r="D124" s="238"/>
      <c r="E124" s="238"/>
      <c r="F124" s="243" t="s">
        <v>369</v>
      </c>
      <c r="G124" s="221"/>
      <c r="H124" s="221" t="s">
        <v>408</v>
      </c>
      <c r="I124" s="221" t="s">
        <v>371</v>
      </c>
      <c r="J124" s="221">
        <v>120</v>
      </c>
      <c r="K124" s="265"/>
    </row>
    <row r="125" spans="2:11" ht="15" customHeight="1">
      <c r="B125" s="263"/>
      <c r="C125" s="221" t="s">
        <v>417</v>
      </c>
      <c r="D125" s="221"/>
      <c r="E125" s="221"/>
      <c r="F125" s="243" t="s">
        <v>369</v>
      </c>
      <c r="G125" s="221"/>
      <c r="H125" s="221" t="s">
        <v>418</v>
      </c>
      <c r="I125" s="221" t="s">
        <v>371</v>
      </c>
      <c r="J125" s="221" t="s">
        <v>419</v>
      </c>
      <c r="K125" s="265"/>
    </row>
    <row r="126" spans="2:11" ht="15" customHeight="1">
      <c r="B126" s="263"/>
      <c r="C126" s="221" t="s">
        <v>322</v>
      </c>
      <c r="D126" s="221"/>
      <c r="E126" s="221"/>
      <c r="F126" s="243" t="s">
        <v>369</v>
      </c>
      <c r="G126" s="221"/>
      <c r="H126" s="221" t="s">
        <v>420</v>
      </c>
      <c r="I126" s="221" t="s">
        <v>371</v>
      </c>
      <c r="J126" s="221" t="s">
        <v>419</v>
      </c>
      <c r="K126" s="265"/>
    </row>
    <row r="127" spans="2:11" ht="15" customHeight="1">
      <c r="B127" s="263"/>
      <c r="C127" s="221" t="s">
        <v>380</v>
      </c>
      <c r="D127" s="221"/>
      <c r="E127" s="221"/>
      <c r="F127" s="243" t="s">
        <v>375</v>
      </c>
      <c r="G127" s="221"/>
      <c r="H127" s="221" t="s">
        <v>381</v>
      </c>
      <c r="I127" s="221" t="s">
        <v>371</v>
      </c>
      <c r="J127" s="221">
        <v>15</v>
      </c>
      <c r="K127" s="265"/>
    </row>
    <row r="128" spans="2:11" ht="15" customHeight="1">
      <c r="B128" s="263"/>
      <c r="C128" s="245" t="s">
        <v>382</v>
      </c>
      <c r="D128" s="245"/>
      <c r="E128" s="245"/>
      <c r="F128" s="246" t="s">
        <v>375</v>
      </c>
      <c r="G128" s="245"/>
      <c r="H128" s="245" t="s">
        <v>383</v>
      </c>
      <c r="I128" s="245" t="s">
        <v>371</v>
      </c>
      <c r="J128" s="245">
        <v>15</v>
      </c>
      <c r="K128" s="265"/>
    </row>
    <row r="129" spans="2:11" ht="15" customHeight="1">
      <c r="B129" s="263"/>
      <c r="C129" s="245" t="s">
        <v>384</v>
      </c>
      <c r="D129" s="245"/>
      <c r="E129" s="245"/>
      <c r="F129" s="246" t="s">
        <v>375</v>
      </c>
      <c r="G129" s="245"/>
      <c r="H129" s="245" t="s">
        <v>385</v>
      </c>
      <c r="I129" s="245" t="s">
        <v>371</v>
      </c>
      <c r="J129" s="245">
        <v>20</v>
      </c>
      <c r="K129" s="265"/>
    </row>
    <row r="130" spans="2:11" ht="15" customHeight="1">
      <c r="B130" s="263"/>
      <c r="C130" s="245" t="s">
        <v>386</v>
      </c>
      <c r="D130" s="245"/>
      <c r="E130" s="245"/>
      <c r="F130" s="246" t="s">
        <v>375</v>
      </c>
      <c r="G130" s="245"/>
      <c r="H130" s="245" t="s">
        <v>387</v>
      </c>
      <c r="I130" s="245" t="s">
        <v>371</v>
      </c>
      <c r="J130" s="245">
        <v>20</v>
      </c>
      <c r="K130" s="265"/>
    </row>
    <row r="131" spans="2:11" ht="15" customHeight="1">
      <c r="B131" s="263"/>
      <c r="C131" s="221" t="s">
        <v>374</v>
      </c>
      <c r="D131" s="221"/>
      <c r="E131" s="221"/>
      <c r="F131" s="243" t="s">
        <v>375</v>
      </c>
      <c r="G131" s="221"/>
      <c r="H131" s="221" t="s">
        <v>408</v>
      </c>
      <c r="I131" s="221" t="s">
        <v>371</v>
      </c>
      <c r="J131" s="221">
        <v>50</v>
      </c>
      <c r="K131" s="265"/>
    </row>
    <row r="132" spans="2:11" ht="15" customHeight="1">
      <c r="B132" s="263"/>
      <c r="C132" s="221" t="s">
        <v>388</v>
      </c>
      <c r="D132" s="221"/>
      <c r="E132" s="221"/>
      <c r="F132" s="243" t="s">
        <v>375</v>
      </c>
      <c r="G132" s="221"/>
      <c r="H132" s="221" t="s">
        <v>408</v>
      </c>
      <c r="I132" s="221" t="s">
        <v>371</v>
      </c>
      <c r="J132" s="221">
        <v>50</v>
      </c>
      <c r="K132" s="265"/>
    </row>
    <row r="133" spans="2:11" ht="15" customHeight="1">
      <c r="B133" s="263"/>
      <c r="C133" s="221" t="s">
        <v>394</v>
      </c>
      <c r="D133" s="221"/>
      <c r="E133" s="221"/>
      <c r="F133" s="243" t="s">
        <v>375</v>
      </c>
      <c r="G133" s="221"/>
      <c r="H133" s="221" t="s">
        <v>408</v>
      </c>
      <c r="I133" s="221" t="s">
        <v>371</v>
      </c>
      <c r="J133" s="221">
        <v>50</v>
      </c>
      <c r="K133" s="265"/>
    </row>
    <row r="134" spans="2:11" ht="15" customHeight="1">
      <c r="B134" s="263"/>
      <c r="C134" s="221" t="s">
        <v>396</v>
      </c>
      <c r="D134" s="221"/>
      <c r="E134" s="221"/>
      <c r="F134" s="243" t="s">
        <v>375</v>
      </c>
      <c r="G134" s="221"/>
      <c r="H134" s="221" t="s">
        <v>408</v>
      </c>
      <c r="I134" s="221" t="s">
        <v>371</v>
      </c>
      <c r="J134" s="221">
        <v>50</v>
      </c>
      <c r="K134" s="265"/>
    </row>
    <row r="135" spans="2:11" ht="15" customHeight="1">
      <c r="B135" s="263"/>
      <c r="C135" s="221" t="s">
        <v>104</v>
      </c>
      <c r="D135" s="221"/>
      <c r="E135" s="221"/>
      <c r="F135" s="243" t="s">
        <v>375</v>
      </c>
      <c r="G135" s="221"/>
      <c r="H135" s="221" t="s">
        <v>421</v>
      </c>
      <c r="I135" s="221" t="s">
        <v>371</v>
      </c>
      <c r="J135" s="221">
        <v>255</v>
      </c>
      <c r="K135" s="265"/>
    </row>
    <row r="136" spans="2:11" ht="15" customHeight="1">
      <c r="B136" s="263"/>
      <c r="C136" s="221" t="s">
        <v>398</v>
      </c>
      <c r="D136" s="221"/>
      <c r="E136" s="221"/>
      <c r="F136" s="243" t="s">
        <v>369</v>
      </c>
      <c r="G136" s="221"/>
      <c r="H136" s="221" t="s">
        <v>422</v>
      </c>
      <c r="I136" s="221" t="s">
        <v>400</v>
      </c>
      <c r="J136" s="221"/>
      <c r="K136" s="265"/>
    </row>
    <row r="137" spans="2:11" ht="15" customHeight="1">
      <c r="B137" s="263"/>
      <c r="C137" s="221" t="s">
        <v>401</v>
      </c>
      <c r="D137" s="221"/>
      <c r="E137" s="221"/>
      <c r="F137" s="243" t="s">
        <v>369</v>
      </c>
      <c r="G137" s="221"/>
      <c r="H137" s="221" t="s">
        <v>423</v>
      </c>
      <c r="I137" s="221" t="s">
        <v>403</v>
      </c>
      <c r="J137" s="221"/>
      <c r="K137" s="265"/>
    </row>
    <row r="138" spans="2:11" ht="15" customHeight="1">
      <c r="B138" s="263"/>
      <c r="C138" s="221" t="s">
        <v>404</v>
      </c>
      <c r="D138" s="221"/>
      <c r="E138" s="221"/>
      <c r="F138" s="243" t="s">
        <v>369</v>
      </c>
      <c r="G138" s="221"/>
      <c r="H138" s="221" t="s">
        <v>404</v>
      </c>
      <c r="I138" s="221" t="s">
        <v>403</v>
      </c>
      <c r="J138" s="221"/>
      <c r="K138" s="265"/>
    </row>
    <row r="139" spans="2:11" ht="15" customHeight="1">
      <c r="B139" s="263"/>
      <c r="C139" s="221" t="s">
        <v>36</v>
      </c>
      <c r="D139" s="221"/>
      <c r="E139" s="221"/>
      <c r="F139" s="243" t="s">
        <v>369</v>
      </c>
      <c r="G139" s="221"/>
      <c r="H139" s="221" t="s">
        <v>424</v>
      </c>
      <c r="I139" s="221" t="s">
        <v>403</v>
      </c>
      <c r="J139" s="221"/>
      <c r="K139" s="265"/>
    </row>
    <row r="140" spans="2:11" ht="15" customHeight="1">
      <c r="B140" s="263"/>
      <c r="C140" s="221" t="s">
        <v>425</v>
      </c>
      <c r="D140" s="221"/>
      <c r="E140" s="221"/>
      <c r="F140" s="243" t="s">
        <v>369</v>
      </c>
      <c r="G140" s="221"/>
      <c r="H140" s="221" t="s">
        <v>426</v>
      </c>
      <c r="I140" s="221" t="s">
        <v>403</v>
      </c>
      <c r="J140" s="221"/>
      <c r="K140" s="265"/>
    </row>
    <row r="141" spans="2:11" ht="15" customHeight="1">
      <c r="B141" s="266"/>
      <c r="C141" s="267"/>
      <c r="D141" s="267"/>
      <c r="E141" s="267"/>
      <c r="F141" s="267"/>
      <c r="G141" s="267"/>
      <c r="H141" s="267"/>
      <c r="I141" s="267"/>
      <c r="J141" s="267"/>
      <c r="K141" s="268"/>
    </row>
    <row r="142" spans="2:11" ht="18.75" customHeight="1">
      <c r="B142" s="217"/>
      <c r="C142" s="217"/>
      <c r="D142" s="217"/>
      <c r="E142" s="217"/>
      <c r="F142" s="255"/>
      <c r="G142" s="217"/>
      <c r="H142" s="217"/>
      <c r="I142" s="217"/>
      <c r="J142" s="217"/>
      <c r="K142" s="217"/>
    </row>
    <row r="143" spans="2:11" ht="18.75" customHeight="1">
      <c r="B143" s="227"/>
      <c r="C143" s="227"/>
      <c r="D143" s="227"/>
      <c r="E143" s="227"/>
      <c r="F143" s="227"/>
      <c r="G143" s="227"/>
      <c r="H143" s="227"/>
      <c r="I143" s="227"/>
      <c r="J143" s="227"/>
      <c r="K143" s="227"/>
    </row>
    <row r="144" spans="2:11" ht="7.5" customHeight="1">
      <c r="B144" s="228"/>
      <c r="C144" s="229"/>
      <c r="D144" s="229"/>
      <c r="E144" s="229"/>
      <c r="F144" s="229"/>
      <c r="G144" s="229"/>
      <c r="H144" s="229"/>
      <c r="I144" s="229"/>
      <c r="J144" s="229"/>
      <c r="K144" s="230"/>
    </row>
    <row r="145" spans="2:11" ht="45" customHeight="1">
      <c r="B145" s="231"/>
      <c r="C145" s="339" t="s">
        <v>427</v>
      </c>
      <c r="D145" s="339"/>
      <c r="E145" s="339"/>
      <c r="F145" s="339"/>
      <c r="G145" s="339"/>
      <c r="H145" s="339"/>
      <c r="I145" s="339"/>
      <c r="J145" s="339"/>
      <c r="K145" s="232"/>
    </row>
    <row r="146" spans="2:11" ht="17.25" customHeight="1">
      <c r="B146" s="231"/>
      <c r="C146" s="233" t="s">
        <v>363</v>
      </c>
      <c r="D146" s="233"/>
      <c r="E146" s="233"/>
      <c r="F146" s="233" t="s">
        <v>364</v>
      </c>
      <c r="G146" s="234"/>
      <c r="H146" s="233" t="s">
        <v>99</v>
      </c>
      <c r="I146" s="233" t="s">
        <v>55</v>
      </c>
      <c r="J146" s="233" t="s">
        <v>365</v>
      </c>
      <c r="K146" s="232"/>
    </row>
    <row r="147" spans="2:11" ht="17.25" customHeight="1">
      <c r="B147" s="231"/>
      <c r="C147" s="235" t="s">
        <v>366</v>
      </c>
      <c r="D147" s="235"/>
      <c r="E147" s="235"/>
      <c r="F147" s="236" t="s">
        <v>367</v>
      </c>
      <c r="G147" s="237"/>
      <c r="H147" s="235"/>
      <c r="I147" s="235"/>
      <c r="J147" s="235" t="s">
        <v>368</v>
      </c>
      <c r="K147" s="232"/>
    </row>
    <row r="148" spans="2:11" ht="5.25" customHeight="1">
      <c r="B148" s="244"/>
      <c r="C148" s="238"/>
      <c r="D148" s="238"/>
      <c r="E148" s="238"/>
      <c r="F148" s="238"/>
      <c r="G148" s="239"/>
      <c r="H148" s="238"/>
      <c r="I148" s="238"/>
      <c r="J148" s="238"/>
      <c r="K148" s="265"/>
    </row>
    <row r="149" spans="2:11" ht="15" customHeight="1">
      <c r="B149" s="244"/>
      <c r="C149" s="269" t="s">
        <v>372</v>
      </c>
      <c r="D149" s="221"/>
      <c r="E149" s="221"/>
      <c r="F149" s="270" t="s">
        <v>369</v>
      </c>
      <c r="G149" s="221"/>
      <c r="H149" s="269" t="s">
        <v>408</v>
      </c>
      <c r="I149" s="269" t="s">
        <v>371</v>
      </c>
      <c r="J149" s="269">
        <v>120</v>
      </c>
      <c r="K149" s="265"/>
    </row>
    <row r="150" spans="2:11" ht="15" customHeight="1">
      <c r="B150" s="244"/>
      <c r="C150" s="269" t="s">
        <v>417</v>
      </c>
      <c r="D150" s="221"/>
      <c r="E150" s="221"/>
      <c r="F150" s="270" t="s">
        <v>369</v>
      </c>
      <c r="G150" s="221"/>
      <c r="H150" s="269" t="s">
        <v>428</v>
      </c>
      <c r="I150" s="269" t="s">
        <v>371</v>
      </c>
      <c r="J150" s="269" t="s">
        <v>419</v>
      </c>
      <c r="K150" s="265"/>
    </row>
    <row r="151" spans="2:11" ht="15" customHeight="1">
      <c r="B151" s="244"/>
      <c r="C151" s="269" t="s">
        <v>322</v>
      </c>
      <c r="D151" s="221"/>
      <c r="E151" s="221"/>
      <c r="F151" s="270" t="s">
        <v>369</v>
      </c>
      <c r="G151" s="221"/>
      <c r="H151" s="269" t="s">
        <v>429</v>
      </c>
      <c r="I151" s="269" t="s">
        <v>371</v>
      </c>
      <c r="J151" s="269" t="s">
        <v>419</v>
      </c>
      <c r="K151" s="265"/>
    </row>
    <row r="152" spans="2:11" ht="15" customHeight="1">
      <c r="B152" s="244"/>
      <c r="C152" s="269" t="s">
        <v>374</v>
      </c>
      <c r="D152" s="221"/>
      <c r="E152" s="221"/>
      <c r="F152" s="270" t="s">
        <v>375</v>
      </c>
      <c r="G152" s="221"/>
      <c r="H152" s="269" t="s">
        <v>408</v>
      </c>
      <c r="I152" s="269" t="s">
        <v>371</v>
      </c>
      <c r="J152" s="269">
        <v>50</v>
      </c>
      <c r="K152" s="265"/>
    </row>
    <row r="153" spans="2:11" ht="15" customHeight="1">
      <c r="B153" s="244"/>
      <c r="C153" s="269" t="s">
        <v>377</v>
      </c>
      <c r="D153" s="221"/>
      <c r="E153" s="221"/>
      <c r="F153" s="270" t="s">
        <v>369</v>
      </c>
      <c r="G153" s="221"/>
      <c r="H153" s="269" t="s">
        <v>408</v>
      </c>
      <c r="I153" s="269" t="s">
        <v>379</v>
      </c>
      <c r="J153" s="269"/>
      <c r="K153" s="265"/>
    </row>
    <row r="154" spans="2:11" ht="15" customHeight="1">
      <c r="B154" s="244"/>
      <c r="C154" s="269" t="s">
        <v>388</v>
      </c>
      <c r="D154" s="221"/>
      <c r="E154" s="221"/>
      <c r="F154" s="270" t="s">
        <v>375</v>
      </c>
      <c r="G154" s="221"/>
      <c r="H154" s="269" t="s">
        <v>408</v>
      </c>
      <c r="I154" s="269" t="s">
        <v>371</v>
      </c>
      <c r="J154" s="269">
        <v>50</v>
      </c>
      <c r="K154" s="265"/>
    </row>
    <row r="155" spans="2:11" ht="15" customHeight="1">
      <c r="B155" s="244"/>
      <c r="C155" s="269" t="s">
        <v>396</v>
      </c>
      <c r="D155" s="221"/>
      <c r="E155" s="221"/>
      <c r="F155" s="270" t="s">
        <v>375</v>
      </c>
      <c r="G155" s="221"/>
      <c r="H155" s="269" t="s">
        <v>408</v>
      </c>
      <c r="I155" s="269" t="s">
        <v>371</v>
      </c>
      <c r="J155" s="269">
        <v>50</v>
      </c>
      <c r="K155" s="265"/>
    </row>
    <row r="156" spans="2:11" ht="15" customHeight="1">
      <c r="B156" s="244"/>
      <c r="C156" s="269" t="s">
        <v>394</v>
      </c>
      <c r="D156" s="221"/>
      <c r="E156" s="221"/>
      <c r="F156" s="270" t="s">
        <v>375</v>
      </c>
      <c r="G156" s="221"/>
      <c r="H156" s="269" t="s">
        <v>408</v>
      </c>
      <c r="I156" s="269" t="s">
        <v>371</v>
      </c>
      <c r="J156" s="269">
        <v>50</v>
      </c>
      <c r="K156" s="265"/>
    </row>
    <row r="157" spans="2:11" ht="15" customHeight="1">
      <c r="B157" s="244"/>
      <c r="C157" s="269" t="s">
        <v>92</v>
      </c>
      <c r="D157" s="221"/>
      <c r="E157" s="221"/>
      <c r="F157" s="270" t="s">
        <v>369</v>
      </c>
      <c r="G157" s="221"/>
      <c r="H157" s="269" t="s">
        <v>430</v>
      </c>
      <c r="I157" s="269" t="s">
        <v>371</v>
      </c>
      <c r="J157" s="269" t="s">
        <v>431</v>
      </c>
      <c r="K157" s="265"/>
    </row>
    <row r="158" spans="2:11" ht="15" customHeight="1">
      <c r="B158" s="244"/>
      <c r="C158" s="269" t="s">
        <v>432</v>
      </c>
      <c r="D158" s="221"/>
      <c r="E158" s="221"/>
      <c r="F158" s="270" t="s">
        <v>369</v>
      </c>
      <c r="G158" s="221"/>
      <c r="H158" s="269" t="s">
        <v>433</v>
      </c>
      <c r="I158" s="269" t="s">
        <v>403</v>
      </c>
      <c r="J158" s="269"/>
      <c r="K158" s="265"/>
    </row>
    <row r="159" spans="2:11" ht="15" customHeight="1">
      <c r="B159" s="271"/>
      <c r="C159" s="253"/>
      <c r="D159" s="253"/>
      <c r="E159" s="253"/>
      <c r="F159" s="253"/>
      <c r="G159" s="253"/>
      <c r="H159" s="253"/>
      <c r="I159" s="253"/>
      <c r="J159" s="253"/>
      <c r="K159" s="272"/>
    </row>
    <row r="160" spans="2:11" ht="18.75" customHeight="1">
      <c r="B160" s="217"/>
      <c r="C160" s="221"/>
      <c r="D160" s="221"/>
      <c r="E160" s="221"/>
      <c r="F160" s="243"/>
      <c r="G160" s="221"/>
      <c r="H160" s="221"/>
      <c r="I160" s="221"/>
      <c r="J160" s="221"/>
      <c r="K160" s="217"/>
    </row>
    <row r="161" spans="2:11" ht="18.75" customHeight="1">
      <c r="B161" s="227"/>
      <c r="C161" s="227"/>
      <c r="D161" s="227"/>
      <c r="E161" s="227"/>
      <c r="F161" s="227"/>
      <c r="G161" s="227"/>
      <c r="H161" s="227"/>
      <c r="I161" s="227"/>
      <c r="J161" s="227"/>
      <c r="K161" s="227"/>
    </row>
    <row r="162" spans="2:11" ht="7.5" customHeight="1">
      <c r="B162" s="205"/>
      <c r="C162" s="206"/>
      <c r="D162" s="206"/>
      <c r="E162" s="206"/>
      <c r="F162" s="206"/>
      <c r="G162" s="206"/>
      <c r="H162" s="206"/>
      <c r="I162" s="206"/>
      <c r="J162" s="206"/>
      <c r="K162" s="207"/>
    </row>
    <row r="163" spans="2:11" ht="45" customHeight="1">
      <c r="B163" s="208"/>
      <c r="C163" s="336" t="s">
        <v>434</v>
      </c>
      <c r="D163" s="336"/>
      <c r="E163" s="336"/>
      <c r="F163" s="336"/>
      <c r="G163" s="336"/>
      <c r="H163" s="336"/>
      <c r="I163" s="336"/>
      <c r="J163" s="336"/>
      <c r="K163" s="209"/>
    </row>
    <row r="164" spans="2:11" ht="17.25" customHeight="1">
      <c r="B164" s="208"/>
      <c r="C164" s="233" t="s">
        <v>363</v>
      </c>
      <c r="D164" s="233"/>
      <c r="E164" s="233"/>
      <c r="F164" s="233" t="s">
        <v>364</v>
      </c>
      <c r="G164" s="273"/>
      <c r="H164" s="275" t="s">
        <v>99</v>
      </c>
      <c r="I164" s="275" t="s">
        <v>55</v>
      </c>
      <c r="J164" s="233" t="s">
        <v>365</v>
      </c>
      <c r="K164" s="209"/>
    </row>
    <row r="165" spans="2:11" ht="17.25" customHeight="1">
      <c r="B165" s="214"/>
      <c r="C165" s="235" t="s">
        <v>366</v>
      </c>
      <c r="D165" s="235"/>
      <c r="E165" s="235"/>
      <c r="F165" s="236" t="s">
        <v>367</v>
      </c>
      <c r="G165" s="276"/>
      <c r="H165" s="277"/>
      <c r="I165" s="277"/>
      <c r="J165" s="235" t="s">
        <v>368</v>
      </c>
      <c r="K165" s="215"/>
    </row>
    <row r="166" spans="2:11" ht="5.25" customHeight="1">
      <c r="B166" s="244"/>
      <c r="C166" s="238"/>
      <c r="D166" s="238"/>
      <c r="E166" s="238"/>
      <c r="F166" s="238"/>
      <c r="G166" s="239"/>
      <c r="H166" s="238"/>
      <c r="I166" s="238"/>
      <c r="J166" s="238"/>
      <c r="K166" s="265"/>
    </row>
    <row r="167" spans="2:11" ht="15" customHeight="1">
      <c r="B167" s="244"/>
      <c r="C167" s="221" t="s">
        <v>372</v>
      </c>
      <c r="D167" s="221"/>
      <c r="E167" s="221"/>
      <c r="F167" s="243" t="s">
        <v>369</v>
      </c>
      <c r="G167" s="221"/>
      <c r="H167" s="221" t="s">
        <v>408</v>
      </c>
      <c r="I167" s="221" t="s">
        <v>371</v>
      </c>
      <c r="J167" s="221">
        <v>120</v>
      </c>
      <c r="K167" s="265"/>
    </row>
    <row r="168" spans="2:11" ht="15" customHeight="1">
      <c r="B168" s="244"/>
      <c r="C168" s="221" t="s">
        <v>417</v>
      </c>
      <c r="D168" s="221"/>
      <c r="E168" s="221"/>
      <c r="F168" s="243" t="s">
        <v>369</v>
      </c>
      <c r="G168" s="221"/>
      <c r="H168" s="221" t="s">
        <v>418</v>
      </c>
      <c r="I168" s="221" t="s">
        <v>371</v>
      </c>
      <c r="J168" s="221" t="s">
        <v>419</v>
      </c>
      <c r="K168" s="265"/>
    </row>
    <row r="169" spans="2:11" ht="15" customHeight="1">
      <c r="B169" s="244"/>
      <c r="C169" s="221" t="s">
        <v>322</v>
      </c>
      <c r="D169" s="221"/>
      <c r="E169" s="221"/>
      <c r="F169" s="243" t="s">
        <v>369</v>
      </c>
      <c r="G169" s="221"/>
      <c r="H169" s="221" t="s">
        <v>435</v>
      </c>
      <c r="I169" s="221" t="s">
        <v>371</v>
      </c>
      <c r="J169" s="221" t="s">
        <v>419</v>
      </c>
      <c r="K169" s="265"/>
    </row>
    <row r="170" spans="2:11" ht="15" customHeight="1">
      <c r="B170" s="244"/>
      <c r="C170" s="221" t="s">
        <v>374</v>
      </c>
      <c r="D170" s="221"/>
      <c r="E170" s="221"/>
      <c r="F170" s="243" t="s">
        <v>375</v>
      </c>
      <c r="G170" s="221"/>
      <c r="H170" s="221" t="s">
        <v>435</v>
      </c>
      <c r="I170" s="221" t="s">
        <v>371</v>
      </c>
      <c r="J170" s="221">
        <v>50</v>
      </c>
      <c r="K170" s="265"/>
    </row>
    <row r="171" spans="2:11" ht="15" customHeight="1">
      <c r="B171" s="244"/>
      <c r="C171" s="221" t="s">
        <v>377</v>
      </c>
      <c r="D171" s="221"/>
      <c r="E171" s="221"/>
      <c r="F171" s="243" t="s">
        <v>369</v>
      </c>
      <c r="G171" s="221"/>
      <c r="H171" s="221" t="s">
        <v>435</v>
      </c>
      <c r="I171" s="221" t="s">
        <v>379</v>
      </c>
      <c r="J171" s="221"/>
      <c r="K171" s="265"/>
    </row>
    <row r="172" spans="2:11" ht="15" customHeight="1">
      <c r="B172" s="244"/>
      <c r="C172" s="221" t="s">
        <v>388</v>
      </c>
      <c r="D172" s="221"/>
      <c r="E172" s="221"/>
      <c r="F172" s="243" t="s">
        <v>375</v>
      </c>
      <c r="G172" s="221"/>
      <c r="H172" s="221" t="s">
        <v>435</v>
      </c>
      <c r="I172" s="221" t="s">
        <v>371</v>
      </c>
      <c r="J172" s="221">
        <v>50</v>
      </c>
      <c r="K172" s="265"/>
    </row>
    <row r="173" spans="2:11" ht="15" customHeight="1">
      <c r="B173" s="244"/>
      <c r="C173" s="221" t="s">
        <v>396</v>
      </c>
      <c r="D173" s="221"/>
      <c r="E173" s="221"/>
      <c r="F173" s="243" t="s">
        <v>375</v>
      </c>
      <c r="G173" s="221"/>
      <c r="H173" s="221" t="s">
        <v>435</v>
      </c>
      <c r="I173" s="221" t="s">
        <v>371</v>
      </c>
      <c r="J173" s="221">
        <v>50</v>
      </c>
      <c r="K173" s="265"/>
    </row>
    <row r="174" spans="2:11" ht="15" customHeight="1">
      <c r="B174" s="244"/>
      <c r="C174" s="221" t="s">
        <v>394</v>
      </c>
      <c r="D174" s="221"/>
      <c r="E174" s="221"/>
      <c r="F174" s="243" t="s">
        <v>375</v>
      </c>
      <c r="G174" s="221"/>
      <c r="H174" s="221" t="s">
        <v>435</v>
      </c>
      <c r="I174" s="221" t="s">
        <v>371</v>
      </c>
      <c r="J174" s="221">
        <v>50</v>
      </c>
      <c r="K174" s="265"/>
    </row>
    <row r="175" spans="2:11" ht="15" customHeight="1">
      <c r="B175" s="244"/>
      <c r="C175" s="221" t="s">
        <v>98</v>
      </c>
      <c r="D175" s="221"/>
      <c r="E175" s="221"/>
      <c r="F175" s="243" t="s">
        <v>369</v>
      </c>
      <c r="G175" s="221"/>
      <c r="H175" s="221" t="s">
        <v>436</v>
      </c>
      <c r="I175" s="221" t="s">
        <v>437</v>
      </c>
      <c r="J175" s="221"/>
      <c r="K175" s="265"/>
    </row>
    <row r="176" spans="2:11" ht="15" customHeight="1">
      <c r="B176" s="244"/>
      <c r="C176" s="221" t="s">
        <v>55</v>
      </c>
      <c r="D176" s="221"/>
      <c r="E176" s="221"/>
      <c r="F176" s="243" t="s">
        <v>369</v>
      </c>
      <c r="G176" s="221"/>
      <c r="H176" s="221" t="s">
        <v>438</v>
      </c>
      <c r="I176" s="221" t="s">
        <v>439</v>
      </c>
      <c r="J176" s="221">
        <v>1</v>
      </c>
      <c r="K176" s="265"/>
    </row>
    <row r="177" spans="2:11" ht="15" customHeight="1">
      <c r="B177" s="244"/>
      <c r="C177" s="221" t="s">
        <v>51</v>
      </c>
      <c r="D177" s="221"/>
      <c r="E177" s="221"/>
      <c r="F177" s="243" t="s">
        <v>369</v>
      </c>
      <c r="G177" s="221"/>
      <c r="H177" s="221" t="s">
        <v>440</v>
      </c>
      <c r="I177" s="221" t="s">
        <v>371</v>
      </c>
      <c r="J177" s="221">
        <v>20</v>
      </c>
      <c r="K177" s="265"/>
    </row>
    <row r="178" spans="2:11" ht="15" customHeight="1">
      <c r="B178" s="244"/>
      <c r="C178" s="221" t="s">
        <v>99</v>
      </c>
      <c r="D178" s="221"/>
      <c r="E178" s="221"/>
      <c r="F178" s="243" t="s">
        <v>369</v>
      </c>
      <c r="G178" s="221"/>
      <c r="H178" s="221" t="s">
        <v>441</v>
      </c>
      <c r="I178" s="221" t="s">
        <v>371</v>
      </c>
      <c r="J178" s="221">
        <v>255</v>
      </c>
      <c r="K178" s="265"/>
    </row>
    <row r="179" spans="2:11" ht="15" customHeight="1">
      <c r="B179" s="244"/>
      <c r="C179" s="221" t="s">
        <v>100</v>
      </c>
      <c r="D179" s="221"/>
      <c r="E179" s="221"/>
      <c r="F179" s="243" t="s">
        <v>369</v>
      </c>
      <c r="G179" s="221"/>
      <c r="H179" s="221" t="s">
        <v>334</v>
      </c>
      <c r="I179" s="221" t="s">
        <v>371</v>
      </c>
      <c r="J179" s="221">
        <v>10</v>
      </c>
      <c r="K179" s="265"/>
    </row>
    <row r="180" spans="2:11" ht="15" customHeight="1">
      <c r="B180" s="244"/>
      <c r="C180" s="221" t="s">
        <v>101</v>
      </c>
      <c r="D180" s="221"/>
      <c r="E180" s="221"/>
      <c r="F180" s="243" t="s">
        <v>369</v>
      </c>
      <c r="G180" s="221"/>
      <c r="H180" s="221" t="s">
        <v>442</v>
      </c>
      <c r="I180" s="221" t="s">
        <v>403</v>
      </c>
      <c r="J180" s="221"/>
      <c r="K180" s="265"/>
    </row>
    <row r="181" spans="2:11" ht="15" customHeight="1">
      <c r="B181" s="244"/>
      <c r="C181" s="221" t="s">
        <v>443</v>
      </c>
      <c r="D181" s="221"/>
      <c r="E181" s="221"/>
      <c r="F181" s="243" t="s">
        <v>369</v>
      </c>
      <c r="G181" s="221"/>
      <c r="H181" s="221" t="s">
        <v>444</v>
      </c>
      <c r="I181" s="221" t="s">
        <v>403</v>
      </c>
      <c r="J181" s="221"/>
      <c r="K181" s="265"/>
    </row>
    <row r="182" spans="2:11" ht="15" customHeight="1">
      <c r="B182" s="244"/>
      <c r="C182" s="221" t="s">
        <v>432</v>
      </c>
      <c r="D182" s="221"/>
      <c r="E182" s="221"/>
      <c r="F182" s="243" t="s">
        <v>369</v>
      </c>
      <c r="G182" s="221"/>
      <c r="H182" s="221" t="s">
        <v>445</v>
      </c>
      <c r="I182" s="221" t="s">
        <v>403</v>
      </c>
      <c r="J182" s="221"/>
      <c r="K182" s="265"/>
    </row>
    <row r="183" spans="2:11" ht="15" customHeight="1">
      <c r="B183" s="244"/>
      <c r="C183" s="221" t="s">
        <v>103</v>
      </c>
      <c r="D183" s="221"/>
      <c r="E183" s="221"/>
      <c r="F183" s="243" t="s">
        <v>375</v>
      </c>
      <c r="G183" s="221"/>
      <c r="H183" s="221" t="s">
        <v>446</v>
      </c>
      <c r="I183" s="221" t="s">
        <v>371</v>
      </c>
      <c r="J183" s="221">
        <v>50</v>
      </c>
      <c r="K183" s="265"/>
    </row>
    <row r="184" spans="2:11" ht="15" customHeight="1">
      <c r="B184" s="244"/>
      <c r="C184" s="221" t="s">
        <v>447</v>
      </c>
      <c r="D184" s="221"/>
      <c r="E184" s="221"/>
      <c r="F184" s="243" t="s">
        <v>375</v>
      </c>
      <c r="G184" s="221"/>
      <c r="H184" s="221" t="s">
        <v>448</v>
      </c>
      <c r="I184" s="221" t="s">
        <v>449</v>
      </c>
      <c r="J184" s="221"/>
      <c r="K184" s="265"/>
    </row>
    <row r="185" spans="2:11" ht="15" customHeight="1">
      <c r="B185" s="244"/>
      <c r="C185" s="221" t="s">
        <v>450</v>
      </c>
      <c r="D185" s="221"/>
      <c r="E185" s="221"/>
      <c r="F185" s="243" t="s">
        <v>375</v>
      </c>
      <c r="G185" s="221"/>
      <c r="H185" s="221" t="s">
        <v>451</v>
      </c>
      <c r="I185" s="221" t="s">
        <v>449</v>
      </c>
      <c r="J185" s="221"/>
      <c r="K185" s="265"/>
    </row>
    <row r="186" spans="2:11" ht="15" customHeight="1">
      <c r="B186" s="244"/>
      <c r="C186" s="221" t="s">
        <v>452</v>
      </c>
      <c r="D186" s="221"/>
      <c r="E186" s="221"/>
      <c r="F186" s="243" t="s">
        <v>375</v>
      </c>
      <c r="G186" s="221"/>
      <c r="H186" s="221" t="s">
        <v>453</v>
      </c>
      <c r="I186" s="221" t="s">
        <v>449</v>
      </c>
      <c r="J186" s="221"/>
      <c r="K186" s="265"/>
    </row>
    <row r="187" spans="2:11" ht="15" customHeight="1">
      <c r="B187" s="244"/>
      <c r="C187" s="278" t="s">
        <v>454</v>
      </c>
      <c r="D187" s="221"/>
      <c r="E187" s="221"/>
      <c r="F187" s="243" t="s">
        <v>375</v>
      </c>
      <c r="G187" s="221"/>
      <c r="H187" s="221" t="s">
        <v>455</v>
      </c>
      <c r="I187" s="221" t="s">
        <v>456</v>
      </c>
      <c r="J187" s="279" t="s">
        <v>457</v>
      </c>
      <c r="K187" s="265"/>
    </row>
    <row r="188" spans="2:11" ht="15" customHeight="1">
      <c r="B188" s="271"/>
      <c r="C188" s="280"/>
      <c r="D188" s="253"/>
      <c r="E188" s="253"/>
      <c r="F188" s="253"/>
      <c r="G188" s="253"/>
      <c r="H188" s="253"/>
      <c r="I188" s="253"/>
      <c r="J188" s="253"/>
      <c r="K188" s="272"/>
    </row>
    <row r="189" spans="2:11" ht="18.75" customHeight="1">
      <c r="B189" s="281"/>
      <c r="C189" s="282"/>
      <c r="D189" s="282"/>
      <c r="E189" s="282"/>
      <c r="F189" s="283"/>
      <c r="G189" s="221"/>
      <c r="H189" s="221"/>
      <c r="I189" s="221"/>
      <c r="J189" s="221"/>
      <c r="K189" s="217"/>
    </row>
    <row r="190" spans="2:11" ht="18.75" customHeight="1">
      <c r="B190" s="217"/>
      <c r="C190" s="221"/>
      <c r="D190" s="221"/>
      <c r="E190" s="221"/>
      <c r="F190" s="243"/>
      <c r="G190" s="221"/>
      <c r="H190" s="221"/>
      <c r="I190" s="221"/>
      <c r="J190" s="221"/>
      <c r="K190" s="217"/>
    </row>
    <row r="191" spans="2:11" ht="18.75" customHeight="1">
      <c r="B191" s="227"/>
      <c r="C191" s="227"/>
      <c r="D191" s="227"/>
      <c r="E191" s="227"/>
      <c r="F191" s="227"/>
      <c r="G191" s="227"/>
      <c r="H191" s="227"/>
      <c r="I191" s="227"/>
      <c r="J191" s="227"/>
      <c r="K191" s="227"/>
    </row>
    <row r="192" spans="2:11" ht="13.5">
      <c r="B192" s="205"/>
      <c r="C192" s="206"/>
      <c r="D192" s="206"/>
      <c r="E192" s="206"/>
      <c r="F192" s="206"/>
      <c r="G192" s="206"/>
      <c r="H192" s="206"/>
      <c r="I192" s="206"/>
      <c r="J192" s="206"/>
      <c r="K192" s="207"/>
    </row>
    <row r="193" spans="2:11" ht="21">
      <c r="B193" s="208"/>
      <c r="C193" s="336" t="s">
        <v>458</v>
      </c>
      <c r="D193" s="336"/>
      <c r="E193" s="336"/>
      <c r="F193" s="336"/>
      <c r="G193" s="336"/>
      <c r="H193" s="336"/>
      <c r="I193" s="336"/>
      <c r="J193" s="336"/>
      <c r="K193" s="209"/>
    </row>
    <row r="194" spans="2:11" ht="25.5" customHeight="1">
      <c r="B194" s="208"/>
      <c r="C194" s="284" t="s">
        <v>459</v>
      </c>
      <c r="D194" s="284"/>
      <c r="E194" s="284"/>
      <c r="F194" s="284" t="s">
        <v>460</v>
      </c>
      <c r="G194" s="285"/>
      <c r="H194" s="341" t="s">
        <v>461</v>
      </c>
      <c r="I194" s="341"/>
      <c r="J194" s="341"/>
      <c r="K194" s="209"/>
    </row>
    <row r="195" spans="2:11" ht="5.25" customHeight="1">
      <c r="B195" s="244"/>
      <c r="C195" s="238"/>
      <c r="D195" s="238"/>
      <c r="E195" s="238"/>
      <c r="F195" s="238"/>
      <c r="G195" s="221"/>
      <c r="H195" s="238"/>
      <c r="I195" s="238"/>
      <c r="J195" s="238"/>
      <c r="K195" s="265"/>
    </row>
    <row r="196" spans="2:11" ht="15" customHeight="1">
      <c r="B196" s="244"/>
      <c r="C196" s="221" t="s">
        <v>462</v>
      </c>
      <c r="D196" s="221"/>
      <c r="E196" s="221"/>
      <c r="F196" s="243" t="s">
        <v>41</v>
      </c>
      <c r="G196" s="221"/>
      <c r="H196" s="340" t="s">
        <v>463</v>
      </c>
      <c r="I196" s="340"/>
      <c r="J196" s="340"/>
      <c r="K196" s="265"/>
    </row>
    <row r="197" spans="2:11" ht="15" customHeight="1">
      <c r="B197" s="244"/>
      <c r="C197" s="250"/>
      <c r="D197" s="221"/>
      <c r="E197" s="221"/>
      <c r="F197" s="243" t="s">
        <v>42</v>
      </c>
      <c r="G197" s="221"/>
      <c r="H197" s="340" t="s">
        <v>464</v>
      </c>
      <c r="I197" s="340"/>
      <c r="J197" s="340"/>
      <c r="K197" s="265"/>
    </row>
    <row r="198" spans="2:11" ht="15" customHeight="1">
      <c r="B198" s="244"/>
      <c r="C198" s="250"/>
      <c r="D198" s="221"/>
      <c r="E198" s="221"/>
      <c r="F198" s="243" t="s">
        <v>45</v>
      </c>
      <c r="G198" s="221"/>
      <c r="H198" s="340" t="s">
        <v>465</v>
      </c>
      <c r="I198" s="340"/>
      <c r="J198" s="340"/>
      <c r="K198" s="265"/>
    </row>
    <row r="199" spans="2:11" ht="15" customHeight="1">
      <c r="B199" s="244"/>
      <c r="C199" s="221"/>
      <c r="D199" s="221"/>
      <c r="E199" s="221"/>
      <c r="F199" s="243" t="s">
        <v>43</v>
      </c>
      <c r="G199" s="221"/>
      <c r="H199" s="340" t="s">
        <v>466</v>
      </c>
      <c r="I199" s="340"/>
      <c r="J199" s="340"/>
      <c r="K199" s="265"/>
    </row>
    <row r="200" spans="2:11" ht="15" customHeight="1">
      <c r="B200" s="244"/>
      <c r="C200" s="221"/>
      <c r="D200" s="221"/>
      <c r="E200" s="221"/>
      <c r="F200" s="243" t="s">
        <v>44</v>
      </c>
      <c r="G200" s="221"/>
      <c r="H200" s="340" t="s">
        <v>467</v>
      </c>
      <c r="I200" s="340"/>
      <c r="J200" s="340"/>
      <c r="K200" s="265"/>
    </row>
    <row r="201" spans="2:11" ht="15" customHeight="1">
      <c r="B201" s="244"/>
      <c r="C201" s="221"/>
      <c r="D201" s="221"/>
      <c r="E201" s="221"/>
      <c r="F201" s="243"/>
      <c r="G201" s="221"/>
      <c r="H201" s="221"/>
      <c r="I201" s="221"/>
      <c r="J201" s="221"/>
      <c r="K201" s="265"/>
    </row>
    <row r="202" spans="2:11" ht="15" customHeight="1">
      <c r="B202" s="244"/>
      <c r="C202" s="221" t="s">
        <v>415</v>
      </c>
      <c r="D202" s="221"/>
      <c r="E202" s="221"/>
      <c r="F202" s="243" t="s">
        <v>314</v>
      </c>
      <c r="G202" s="221"/>
      <c r="H202" s="340" t="s">
        <v>468</v>
      </c>
      <c r="I202" s="340"/>
      <c r="J202" s="340"/>
      <c r="K202" s="265"/>
    </row>
    <row r="203" spans="2:11" ht="15" customHeight="1">
      <c r="B203" s="244"/>
      <c r="C203" s="250"/>
      <c r="D203" s="221"/>
      <c r="E203" s="221"/>
      <c r="F203" s="243" t="s">
        <v>318</v>
      </c>
      <c r="G203" s="221"/>
      <c r="H203" s="340" t="s">
        <v>319</v>
      </c>
      <c r="I203" s="340"/>
      <c r="J203" s="340"/>
      <c r="K203" s="265"/>
    </row>
    <row r="204" spans="2:11" ht="15" customHeight="1">
      <c r="B204" s="244"/>
      <c r="C204" s="221"/>
      <c r="D204" s="221"/>
      <c r="E204" s="221"/>
      <c r="F204" s="243" t="s">
        <v>316</v>
      </c>
      <c r="G204" s="221"/>
      <c r="H204" s="340" t="s">
        <v>469</v>
      </c>
      <c r="I204" s="340"/>
      <c r="J204" s="340"/>
      <c r="K204" s="265"/>
    </row>
    <row r="205" spans="2:11" ht="15" customHeight="1">
      <c r="B205" s="286"/>
      <c r="C205" s="250"/>
      <c r="D205" s="250"/>
      <c r="E205" s="250"/>
      <c r="F205" s="243" t="s">
        <v>82</v>
      </c>
      <c r="G205" s="226"/>
      <c r="H205" s="342" t="s">
        <v>320</v>
      </c>
      <c r="I205" s="342"/>
      <c r="J205" s="342"/>
      <c r="K205" s="287"/>
    </row>
    <row r="206" spans="2:11" ht="15" customHeight="1">
      <c r="B206" s="286"/>
      <c r="C206" s="250"/>
      <c r="D206" s="250"/>
      <c r="E206" s="250"/>
      <c r="F206" s="243" t="s">
        <v>76</v>
      </c>
      <c r="G206" s="226"/>
      <c r="H206" s="342" t="s">
        <v>75</v>
      </c>
      <c r="I206" s="342"/>
      <c r="J206" s="342"/>
      <c r="K206" s="287"/>
    </row>
    <row r="207" spans="2:11" ht="15" customHeight="1">
      <c r="B207" s="286"/>
      <c r="C207" s="250"/>
      <c r="D207" s="250"/>
      <c r="E207" s="250"/>
      <c r="F207" s="288"/>
      <c r="G207" s="226"/>
      <c r="H207" s="289"/>
      <c r="I207" s="289"/>
      <c r="J207" s="289"/>
      <c r="K207" s="287"/>
    </row>
    <row r="208" spans="2:11" ht="15" customHeight="1">
      <c r="B208" s="286"/>
      <c r="C208" s="221" t="s">
        <v>439</v>
      </c>
      <c r="D208" s="250"/>
      <c r="E208" s="250"/>
      <c r="F208" s="243">
        <v>1</v>
      </c>
      <c r="G208" s="226"/>
      <c r="H208" s="342" t="s">
        <v>470</v>
      </c>
      <c r="I208" s="342"/>
      <c r="J208" s="342"/>
      <c r="K208" s="287"/>
    </row>
    <row r="209" spans="2:11" ht="15" customHeight="1">
      <c r="B209" s="286"/>
      <c r="C209" s="250"/>
      <c r="D209" s="250"/>
      <c r="E209" s="250"/>
      <c r="F209" s="243">
        <v>2</v>
      </c>
      <c r="G209" s="226"/>
      <c r="H209" s="342" t="s">
        <v>471</v>
      </c>
      <c r="I209" s="342"/>
      <c r="J209" s="342"/>
      <c r="K209" s="287"/>
    </row>
    <row r="210" spans="2:11" ht="15" customHeight="1">
      <c r="B210" s="286"/>
      <c r="C210" s="250"/>
      <c r="D210" s="250"/>
      <c r="E210" s="250"/>
      <c r="F210" s="243">
        <v>3</v>
      </c>
      <c r="G210" s="226"/>
      <c r="H210" s="342" t="s">
        <v>472</v>
      </c>
      <c r="I210" s="342"/>
      <c r="J210" s="342"/>
      <c r="K210" s="287"/>
    </row>
    <row r="211" spans="2:11" ht="15" customHeight="1">
      <c r="B211" s="286"/>
      <c r="C211" s="250"/>
      <c r="D211" s="250"/>
      <c r="E211" s="250"/>
      <c r="F211" s="243">
        <v>4</v>
      </c>
      <c r="G211" s="226"/>
      <c r="H211" s="342" t="s">
        <v>473</v>
      </c>
      <c r="I211" s="342"/>
      <c r="J211" s="342"/>
      <c r="K211" s="287"/>
    </row>
    <row r="212" spans="2:11" ht="12.75" customHeight="1">
      <c r="B212" s="290"/>
      <c r="C212" s="291"/>
      <c r="D212" s="291"/>
      <c r="E212" s="291"/>
      <c r="F212" s="291"/>
      <c r="G212" s="291"/>
      <c r="H212" s="291"/>
      <c r="I212" s="291"/>
      <c r="J212" s="291"/>
      <c r="K212" s="292"/>
    </row>
  </sheetData>
  <sheetProtection/>
  <mergeCells count="77">
    <mergeCell ref="H210:J210"/>
    <mergeCell ref="H211:J211"/>
    <mergeCell ref="H209:J209"/>
    <mergeCell ref="H206:J206"/>
    <mergeCell ref="H204:J204"/>
    <mergeCell ref="H199:J199"/>
    <mergeCell ref="H197:J197"/>
    <mergeCell ref="H208:J208"/>
    <mergeCell ref="H205:J205"/>
    <mergeCell ref="H203:J203"/>
    <mergeCell ref="H202:J202"/>
    <mergeCell ref="H200:J200"/>
    <mergeCell ref="H198:J198"/>
    <mergeCell ref="H196:J196"/>
    <mergeCell ref="H194:J194"/>
    <mergeCell ref="C163:J163"/>
    <mergeCell ref="C120:J120"/>
    <mergeCell ref="C145:J145"/>
    <mergeCell ref="C193:J193"/>
    <mergeCell ref="D66:J66"/>
    <mergeCell ref="D65:J65"/>
    <mergeCell ref="C100:J100"/>
    <mergeCell ref="D67:J67"/>
    <mergeCell ref="D68:J68"/>
    <mergeCell ref="C73:J73"/>
    <mergeCell ref="D63:J63"/>
    <mergeCell ref="D61:J61"/>
    <mergeCell ref="D59:J59"/>
    <mergeCell ref="D64:J64"/>
    <mergeCell ref="D56:J56"/>
    <mergeCell ref="D57:J57"/>
    <mergeCell ref="D58:J58"/>
    <mergeCell ref="D60:J60"/>
    <mergeCell ref="D49:J49"/>
    <mergeCell ref="C52:J52"/>
    <mergeCell ref="C53:J53"/>
    <mergeCell ref="C55:J55"/>
    <mergeCell ref="D29:J29"/>
    <mergeCell ref="D31:J31"/>
    <mergeCell ref="C50:J50"/>
    <mergeCell ref="G38:J38"/>
    <mergeCell ref="G39:J39"/>
    <mergeCell ref="G40:J40"/>
    <mergeCell ref="G41:J41"/>
    <mergeCell ref="G42:J42"/>
    <mergeCell ref="G43:J43"/>
    <mergeCell ref="D45:J45"/>
    <mergeCell ref="D32:J32"/>
    <mergeCell ref="E48:J48"/>
    <mergeCell ref="G36:J36"/>
    <mergeCell ref="G37:J37"/>
    <mergeCell ref="E46:J46"/>
    <mergeCell ref="E47:J47"/>
    <mergeCell ref="D33:J33"/>
    <mergeCell ref="G34:J34"/>
    <mergeCell ref="G35:J35"/>
    <mergeCell ref="C23:J23"/>
    <mergeCell ref="D25:J25"/>
    <mergeCell ref="D26:J26"/>
    <mergeCell ref="D28:J28"/>
    <mergeCell ref="C24:J24"/>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Skacel Milos</dc:creator>
  <cp:keywords/>
  <dc:description/>
  <cp:lastModifiedBy>snava</cp:lastModifiedBy>
  <dcterms:created xsi:type="dcterms:W3CDTF">2016-06-15T09:34:39Z</dcterms:created>
  <dcterms:modified xsi:type="dcterms:W3CDTF">2016-06-30T06:57:37Z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